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685" windowHeight="6150" activeTab="3"/>
  </bookViews>
  <sheets>
    <sheet name="is" sheetId="1" r:id="rId1"/>
    <sheet name="bs" sheetId="2" r:id="rId2"/>
    <sheet name="sce" sheetId="3" r:id="rId3"/>
    <sheet name="cf" sheetId="4" r:id="rId4"/>
  </sheets>
  <definedNames>
    <definedName name="_xlnm.Print_Area" localSheetId="1">'bs'!$A$1:$K$77</definedName>
    <definedName name="_xlnm.Print_Area" localSheetId="3">'cf'!$A$9:$J$109</definedName>
    <definedName name="_xlnm.Print_Area" localSheetId="0">'is'!$A$1:$J$73</definedName>
    <definedName name="_xlnm.Print_Area" localSheetId="2">'sce'!$A$1:$J$54</definedName>
    <definedName name="_xlnm.Print_Titles" localSheetId="3">'cf'!$1:$8</definedName>
  </definedNames>
  <calcPr fullCalcOnLoad="1"/>
</workbook>
</file>

<file path=xl/comments2.xml><?xml version="1.0" encoding="utf-8"?>
<comments xmlns="http://schemas.openxmlformats.org/spreadsheetml/2006/main">
  <authors>
    <author>tfc</author>
  </authors>
  <commentList>
    <comment ref="F33" authorId="0">
      <text>
        <r>
          <rPr>
            <b/>
            <sz val="8"/>
            <rFont val="Tahoma"/>
            <family val="0"/>
          </rPr>
          <t>tfc:</t>
        </r>
        <r>
          <rPr>
            <sz val="8"/>
            <rFont val="Tahoma"/>
            <family val="0"/>
          </rPr>
          <t xml:space="preserve">
fd</t>
        </r>
      </text>
    </comment>
  </commentList>
</comments>
</file>

<file path=xl/comments4.xml><?xml version="1.0" encoding="utf-8"?>
<comments xmlns="http://schemas.openxmlformats.org/spreadsheetml/2006/main">
  <authors>
    <author>tfc</author>
  </authors>
  <commentList>
    <comment ref="B42" authorId="0">
      <text>
        <r>
          <rPr>
            <b/>
            <sz val="8"/>
            <rFont val="Tahoma"/>
            <family val="0"/>
          </rPr>
          <t>tfc:</t>
        </r>
        <r>
          <rPr>
            <sz val="8"/>
            <rFont val="Tahoma"/>
            <family val="0"/>
          </rPr>
          <t xml:space="preserve">
for operating purpose.</t>
        </r>
      </text>
    </comment>
    <comment ref="B43" authorId="0">
      <text>
        <r>
          <rPr>
            <b/>
            <sz val="8"/>
            <rFont val="Tahoma"/>
            <family val="0"/>
          </rPr>
          <t>tfc:</t>
        </r>
        <r>
          <rPr>
            <sz val="8"/>
            <rFont val="Tahoma"/>
            <family val="0"/>
          </rPr>
          <t xml:space="preserve">
for operating purpose.</t>
        </r>
      </text>
    </comment>
  </commentList>
</comments>
</file>

<file path=xl/sharedStrings.xml><?xml version="1.0" encoding="utf-8"?>
<sst xmlns="http://schemas.openxmlformats.org/spreadsheetml/2006/main" count="229" uniqueCount="175">
  <si>
    <t>RM'000</t>
  </si>
  <si>
    <t>Current</t>
  </si>
  <si>
    <t>Year</t>
  </si>
  <si>
    <t xml:space="preserve">         RM'000</t>
  </si>
  <si>
    <t xml:space="preserve"> RM'000</t>
  </si>
  <si>
    <t xml:space="preserve">       RM'000</t>
  </si>
  <si>
    <t>(a)</t>
  </si>
  <si>
    <t>(b)</t>
  </si>
  <si>
    <t xml:space="preserve">Share </t>
  </si>
  <si>
    <t>Capital</t>
  </si>
  <si>
    <t>Reserve</t>
  </si>
  <si>
    <t>Adjustments for:</t>
  </si>
  <si>
    <t>Interest expenses</t>
  </si>
  <si>
    <t xml:space="preserve">Operating profit before changes in working capital </t>
  </si>
  <si>
    <t>Cash generated from / (used in ) operations</t>
  </si>
  <si>
    <t>Interest paid</t>
  </si>
  <si>
    <t>Net cash from / (used in) financing activities</t>
  </si>
  <si>
    <t>Exchange difference</t>
  </si>
  <si>
    <t>CASH AND CASH EQUIVALENTS</t>
  </si>
  <si>
    <t>Bank Overdraft</t>
  </si>
  <si>
    <t>SUMATEC RESOURCES BERHAD</t>
  </si>
  <si>
    <t>(Incorporated in Malaysia)</t>
  </si>
  <si>
    <t>Quarter</t>
  </si>
  <si>
    <t>Corresponding</t>
  </si>
  <si>
    <t>Revenue</t>
  </si>
  <si>
    <t>Other Operating Income</t>
  </si>
  <si>
    <t>Profit from Operations</t>
  </si>
  <si>
    <t>Profit before taxation</t>
  </si>
  <si>
    <t>Taxation</t>
  </si>
  <si>
    <t>Minority interest</t>
  </si>
  <si>
    <t>INTERIM FINANCIAL REPORT</t>
  </si>
  <si>
    <t>Inventories</t>
  </si>
  <si>
    <t>Short Term and Portfolio Investments</t>
  </si>
  <si>
    <t>Deposits, Cash and Bank Balances</t>
  </si>
  <si>
    <t>Trade and Other Payables</t>
  </si>
  <si>
    <t>Overdraft and Short Term Borrowings</t>
  </si>
  <si>
    <t>Amount Due to Associated Companies</t>
  </si>
  <si>
    <t>Amount Due from Associated Companies</t>
  </si>
  <si>
    <t>Amount Due to Joint Venture</t>
  </si>
  <si>
    <t>Retained</t>
  </si>
  <si>
    <t>Profit</t>
  </si>
  <si>
    <t>Total</t>
  </si>
  <si>
    <t>CASH FLOWS FROM OPERATING ACTIVITIES</t>
  </si>
  <si>
    <t>CASH FLOWS FROM INVESTING ACTIVITIES</t>
  </si>
  <si>
    <t>CASH FLOWS FROM FINANCING ACTIVITIES</t>
  </si>
  <si>
    <t>Operating expenses</t>
  </si>
  <si>
    <t>Company No. 428355-D</t>
  </si>
  <si>
    <t xml:space="preserve">UNAUDITED CONDENSED CONSOLIDATED BALANCE SHEET AS AT </t>
  </si>
  <si>
    <t>AUDITED</t>
  </si>
  <si>
    <t>GROUP</t>
  </si>
  <si>
    <t>UNAUDITED</t>
  </si>
  <si>
    <t>Proposed Dividends</t>
  </si>
  <si>
    <t>Amount Due from Customers for Contract Works</t>
  </si>
  <si>
    <t xml:space="preserve">UNAUDITED CONDENSED CONSOLIDATED STATEMENTS OF CHANGES </t>
  </si>
  <si>
    <t>UNAUDITED CONDENSED CONSOLIDATED CASH FLOW STATEMENTS</t>
  </si>
  <si>
    <t>interim financial reports.</t>
  </si>
  <si>
    <t>Earnings/(loss) per share (after acquisition cost)</t>
  </si>
  <si>
    <t>Changes in working capital:-</t>
  </si>
  <si>
    <t>(Increase)/decrease in trade and other receivables</t>
  </si>
  <si>
    <t>Increase/(decrease) in trade and other payables</t>
  </si>
  <si>
    <t>Net cash generated from / (used in) operating activities</t>
  </si>
  <si>
    <t xml:space="preserve">Profit before taxation </t>
  </si>
  <si>
    <t>Tax (paid)/recovered</t>
  </si>
  <si>
    <t>Proceeds from loans and other borrowings</t>
  </si>
  <si>
    <t>Repayment of loans and other borrowings</t>
  </si>
  <si>
    <t>Repayment of hire purchase and lease financing</t>
  </si>
  <si>
    <t>Basic  earnings per share (sen)</t>
  </si>
  <si>
    <t>Diluted earnings per share(sen)</t>
  </si>
  <si>
    <t>UNAUDITED CONDENSED CONSOLIDATED INCOME STATEMENT FOR THE</t>
  </si>
  <si>
    <t>Share of profit/(loss) of associated companies</t>
  </si>
  <si>
    <t>Share of results in associated companies</t>
  </si>
  <si>
    <t>Interest income</t>
  </si>
  <si>
    <t>Interest received</t>
  </si>
  <si>
    <t>Depreciation of property,plant and equipment</t>
  </si>
  <si>
    <t>Tax Recoverable</t>
  </si>
  <si>
    <t>Earnings/(loss) per share</t>
  </si>
  <si>
    <t>(Increase)/decrease in work in progress</t>
  </si>
  <si>
    <t>Purchase of investment</t>
  </si>
  <si>
    <t>Purchase of property, plant and equipment</t>
  </si>
  <si>
    <t>Development costs paid</t>
  </si>
  <si>
    <t>One-off acquisition of listing status</t>
  </si>
  <si>
    <t>Profit before exceptional item</t>
  </si>
  <si>
    <t>Proceeds from disposal of fixed assets</t>
  </si>
  <si>
    <t>Gain on deemed disposal of subsidiary companies</t>
  </si>
  <si>
    <t>Acquisition of associated company</t>
  </si>
  <si>
    <t>Deposits pledged with licensed banks</t>
  </si>
  <si>
    <t>Distributable</t>
  </si>
  <si>
    <t>Bad debts written off</t>
  </si>
  <si>
    <t>Property,plant and equipment written off</t>
  </si>
  <si>
    <t>Withdrawal of fixed deposits</t>
  </si>
  <si>
    <t>Cash and Bank Balances</t>
  </si>
  <si>
    <t>Proceeds received from private placement</t>
  </si>
  <si>
    <t>Issue of shares pursuant to:</t>
  </si>
  <si>
    <t>- Private placement</t>
  </si>
  <si>
    <t>Gain on disposal of fixed assets</t>
  </si>
  <si>
    <t>Drawdown of hire purchase and lease financing</t>
  </si>
  <si>
    <t xml:space="preserve"> </t>
  </si>
  <si>
    <t>NET (DECREASE)/ INCREASE IN CASH AND CASH EQUIVALENT</t>
  </si>
  <si>
    <t xml:space="preserve">Acquisition of subsidiary, net of cash acquired </t>
  </si>
  <si>
    <t>Trade and Other Receivables</t>
  </si>
  <si>
    <t>Mining Exploration Expenditure</t>
  </si>
  <si>
    <t>Mining exploration expenditure incurred</t>
  </si>
  <si>
    <t>Deposits paid for acquisition of subsidiary company</t>
  </si>
  <si>
    <t>CASH AND CASH EQUIVALENT AT BEGINNING OF THE YEAR</t>
  </si>
  <si>
    <t>CASH AND CASH EQUIVALENT AT END OF THE YEAR</t>
  </si>
  <si>
    <t xml:space="preserve">Attributable To: </t>
  </si>
  <si>
    <t>Equity holders of the parent</t>
  </si>
  <si>
    <t>Profit for the period</t>
  </si>
  <si>
    <t>Non-Current assets</t>
  </si>
  <si>
    <t>Current assets</t>
  </si>
  <si>
    <t>ASSETS</t>
  </si>
  <si>
    <t>TOTAL ASSETS</t>
  </si>
  <si>
    <t>EQUITY AND LIABILITIES</t>
  </si>
  <si>
    <t>Property, Plant And Equipment</t>
  </si>
  <si>
    <t>Intangible Assets</t>
  </si>
  <si>
    <t>Investment In Associated Companies</t>
  </si>
  <si>
    <t>Jointly Controlled Entities</t>
  </si>
  <si>
    <t>Other Investments</t>
  </si>
  <si>
    <t>Properties Under Development</t>
  </si>
  <si>
    <t>Share Capital</t>
  </si>
  <si>
    <t>Reserves</t>
  </si>
  <si>
    <t>Equity attributable to equity holders of the parent</t>
  </si>
  <si>
    <t>Minority Interest</t>
  </si>
  <si>
    <t>Total Equity</t>
  </si>
  <si>
    <t>Non-current liabilities</t>
  </si>
  <si>
    <t>Long Term Borrowings</t>
  </si>
  <si>
    <t>Other Long Term Liabilities</t>
  </si>
  <si>
    <t>Current liabilities</t>
  </si>
  <si>
    <t>Total Liabilities</t>
  </si>
  <si>
    <t>TOTAL EQUITY AND LIABILITIES</t>
  </si>
  <si>
    <t>Non-Distributable</t>
  </si>
  <si>
    <t>Attributable to Equity Holder of the Parent</t>
  </si>
  <si>
    <t xml:space="preserve">Minority </t>
  </si>
  <si>
    <t>Interest</t>
  </si>
  <si>
    <t>Net profit for the period</t>
  </si>
  <si>
    <t xml:space="preserve">Total </t>
  </si>
  <si>
    <t>Equity</t>
  </si>
  <si>
    <t xml:space="preserve">The condensed consolidated income statements should be read in conjunction with the audited financial </t>
  </si>
  <si>
    <t>The condensed balance sheets should be read in conjunction with the audited financial statements for the year</t>
  </si>
  <si>
    <t xml:space="preserve">The condensed statements of changes in equity should be read in conjunction with the audited financial statements for </t>
  </si>
  <si>
    <t>Acquisition cost of listing status</t>
  </si>
  <si>
    <t>Net cash from / (used in) investing activities</t>
  </si>
  <si>
    <t xml:space="preserve">The condensed consolidated cash flow statements should be read in conjunction with the audited financial </t>
  </si>
  <si>
    <t>NET ASSETS PER SHARE (RM)</t>
  </si>
  <si>
    <t>Preceding Year</t>
  </si>
  <si>
    <t>To Date</t>
  </si>
  <si>
    <t>Period</t>
  </si>
  <si>
    <t xml:space="preserve">       Cumulative Quarter</t>
  </si>
  <si>
    <t xml:space="preserve">         Individual Quarter</t>
  </si>
  <si>
    <t>Basic  earning per share (sen)</t>
  </si>
  <si>
    <t>Disposal of share in subsidiary company</t>
  </si>
  <si>
    <t>Proceeds from minority interest on subscription of shares</t>
  </si>
  <si>
    <t>Deposits not pledged with licensed banks</t>
  </si>
  <si>
    <t>Long Term Payable</t>
  </si>
  <si>
    <t>Balance as at 1 January 2007</t>
  </si>
  <si>
    <t>Non-current assets classified as held for sale</t>
  </si>
  <si>
    <t>Extraodinary Items</t>
  </si>
  <si>
    <t>Placement of fixed deposits</t>
  </si>
  <si>
    <t>Balance as at 31 Dec 2007</t>
  </si>
  <si>
    <t>Acquisition of unquoted bonds</t>
  </si>
  <si>
    <t>Properties Development Expenditure</t>
  </si>
  <si>
    <t>Balance as at 1 January 2008</t>
  </si>
  <si>
    <t>Balance as at 31 Dec 2008</t>
  </si>
  <si>
    <t>Disposal of Mining exploration incurred</t>
  </si>
  <si>
    <t>statements for the year ended  31 December 2007 and the accompanying explanatory notes attached to the</t>
  </si>
  <si>
    <t>the year ended  31 December 2007 and the accompanying explanatory notes attached to the interim financial reports.</t>
  </si>
  <si>
    <t>ended  31 December 2007 and the accompanying explanatory notes attached to the interim financial reports.</t>
  </si>
  <si>
    <t>statements  for  the  year  ended  31 December 2007 and the accompanying explanatory notes attached to the</t>
  </si>
  <si>
    <t>FOR THE PERIOD ENDED 31 DEC 2008</t>
  </si>
  <si>
    <t>IN EQUITY FOR THE PERIOD ENDED 31 DEC 2008</t>
  </si>
  <si>
    <t>Profit / (Loss) for Diposal of Subsidiary</t>
  </si>
  <si>
    <t>PERIOD ENDED 31 DEC 2008</t>
  </si>
  <si>
    <t>Proceeds from disposal of subsidiary</t>
  </si>
  <si>
    <t>Exceptional Items</t>
  </si>
  <si>
    <t>Goodwill impairment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</si>
</sst>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m/d"/>
    <numFmt numFmtId="171" formatCode="_(* #,##0.0_);_(* \(#,##0.0\);_(* &quot;-&quot;??_);_(@_)"/>
    <numFmt numFmtId="172" formatCode="_(* #,##0_);_(* \(#,##0\);_(* &quot;-&quot;??_);_(@_)"/>
    <numFmt numFmtId="173" formatCode="0.0"/>
    <numFmt numFmtId="174" formatCode="mmmm\ d\,\ yyyy"/>
    <numFmt numFmtId="175" formatCode="mmm\-yyyy"/>
    <numFmt numFmtId="176" formatCode="d/mmm/yy"/>
    <numFmt numFmtId="177" formatCode="_(* #,##0.000_);_(* \(#,##0.000\);_(* &quot;-&quot;??_);_(@_)"/>
    <numFmt numFmtId="178" formatCode="_(* #,##0.0000_);_(* \(#,##0.0000\);_(* &quot;-&quot;??_);_(@_)"/>
    <numFmt numFmtId="179" formatCode="dd/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9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u val="singleAccounting"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15" applyNumberFormat="1" applyFont="1" applyBorder="1" applyAlignment="1">
      <alignment/>
    </xf>
    <xf numFmtId="172" fontId="0" fillId="0" borderId="0" xfId="15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72" fontId="2" fillId="0" borderId="0" xfId="15" applyNumberFormat="1" applyFont="1" applyAlignment="1">
      <alignment/>
    </xf>
    <xf numFmtId="172" fontId="2" fillId="0" borderId="0" xfId="15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5" fontId="5" fillId="0" borderId="0" xfId="0" applyNumberFormat="1" applyFont="1" applyBorder="1" applyAlignment="1">
      <alignment/>
    </xf>
    <xf numFmtId="15" fontId="5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172" fontId="2" fillId="0" borderId="0" xfId="15" applyNumberFormat="1" applyFont="1" applyBorder="1" applyAlignment="1">
      <alignment/>
    </xf>
    <xf numFmtId="172" fontId="2" fillId="0" borderId="0" xfId="15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72" fontId="2" fillId="0" borderId="1" xfId="15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3" fontId="2" fillId="0" borderId="0" xfId="15" applyNumberFormat="1" applyFont="1" applyAlignment="1">
      <alignment/>
    </xf>
    <xf numFmtId="43" fontId="2" fillId="2" borderId="2" xfId="15" applyNumberFormat="1" applyFont="1" applyFill="1" applyBorder="1" applyAlignment="1">
      <alignment/>
    </xf>
    <xf numFmtId="43" fontId="2" fillId="0" borderId="0" xfId="15" applyNumberFormat="1" applyFont="1" applyBorder="1" applyAlignment="1">
      <alignment/>
    </xf>
    <xf numFmtId="43" fontId="2" fillId="0" borderId="2" xfId="15" applyNumberFormat="1" applyFont="1" applyBorder="1" applyAlignment="1">
      <alignment horizontal="center"/>
    </xf>
    <xf numFmtId="43" fontId="2" fillId="0" borderId="3" xfId="15" applyNumberFormat="1" applyFont="1" applyBorder="1" applyAlignment="1">
      <alignment horizontal="center"/>
    </xf>
    <xf numFmtId="43" fontId="2" fillId="0" borderId="0" xfId="15" applyNumberFormat="1" applyFont="1" applyBorder="1" applyAlignment="1">
      <alignment horizontal="center"/>
    </xf>
    <xf numFmtId="43" fontId="2" fillId="0" borderId="0" xfId="15" applyNumberFormat="1" applyFont="1" applyAlignment="1">
      <alignment horizontal="center"/>
    </xf>
    <xf numFmtId="172" fontId="5" fillId="0" borderId="0" xfId="15" applyNumberFormat="1" applyFont="1" applyAlignment="1">
      <alignment vertical="top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15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72" fontId="2" fillId="0" borderId="4" xfId="15" applyNumberFormat="1" applyFont="1" applyBorder="1" applyAlignment="1">
      <alignment/>
    </xf>
    <xf numFmtId="172" fontId="2" fillId="0" borderId="4" xfId="15" applyNumberFormat="1" applyFont="1" applyBorder="1" applyAlignment="1">
      <alignment horizontal="center"/>
    </xf>
    <xf numFmtId="172" fontId="2" fillId="0" borderId="0" xfId="15" applyNumberFormat="1" applyFont="1" applyFill="1" applyBorder="1" applyAlignment="1">
      <alignment/>
    </xf>
    <xf numFmtId="43" fontId="2" fillId="0" borderId="2" xfId="15" applyNumberFormat="1" applyFont="1" applyFill="1" applyBorder="1" applyAlignment="1">
      <alignment horizontal="center"/>
    </xf>
    <xf numFmtId="43" fontId="2" fillId="0" borderId="3" xfId="0" applyNumberFormat="1" applyFont="1" applyFill="1" applyBorder="1" applyAlignment="1">
      <alignment/>
    </xf>
    <xf numFmtId="43" fontId="2" fillId="0" borderId="0" xfId="0" applyNumberFormat="1" applyFont="1" applyAlignment="1">
      <alignment/>
    </xf>
    <xf numFmtId="172" fontId="2" fillId="0" borderId="0" xfId="15" applyNumberFormat="1" applyFont="1" applyAlignment="1">
      <alignment/>
    </xf>
    <xf numFmtId="172" fontId="2" fillId="0" borderId="0" xfId="15" applyNumberFormat="1" applyFont="1" applyBorder="1" applyAlignment="1">
      <alignment/>
    </xf>
    <xf numFmtId="172" fontId="8" fillId="0" borderId="0" xfId="15" applyNumberFormat="1" applyFont="1" applyBorder="1" applyAlignment="1">
      <alignment/>
    </xf>
    <xf numFmtId="172" fontId="2" fillId="0" borderId="1" xfId="15" applyNumberFormat="1" applyFont="1" applyBorder="1" applyAlignment="1">
      <alignment/>
    </xf>
    <xf numFmtId="0" fontId="8" fillId="0" borderId="0" xfId="0" applyFont="1" applyAlignment="1">
      <alignment/>
    </xf>
    <xf numFmtId="172" fontId="5" fillId="0" borderId="0" xfId="15" applyNumberFormat="1" applyFont="1" applyBorder="1" applyAlignment="1">
      <alignment/>
    </xf>
    <xf numFmtId="172" fontId="10" fillId="0" borderId="0" xfId="15" applyNumberFormat="1" applyFont="1" applyBorder="1" applyAlignment="1">
      <alignment/>
    </xf>
    <xf numFmtId="172" fontId="2" fillId="0" borderId="4" xfId="15" applyNumberFormat="1" applyFont="1" applyBorder="1" applyAlignment="1">
      <alignment/>
    </xf>
    <xf numFmtId="172" fontId="2" fillId="0" borderId="0" xfId="15" applyNumberFormat="1" applyFont="1" applyAlignment="1">
      <alignment horizontal="right"/>
    </xf>
    <xf numFmtId="0" fontId="0" fillId="0" borderId="0" xfId="0" applyFont="1" applyAlignment="1">
      <alignment/>
    </xf>
    <xf numFmtId="172" fontId="2" fillId="0" borderId="0" xfId="15" applyNumberFormat="1" applyFont="1" applyBorder="1" applyAlignment="1">
      <alignment horizontal="right"/>
    </xf>
    <xf numFmtId="0" fontId="10" fillId="0" borderId="0" xfId="0" applyFont="1" applyAlignment="1">
      <alignment/>
    </xf>
    <xf numFmtId="172" fontId="2" fillId="0" borderId="1" xfId="15" applyNumberFormat="1" applyFont="1" applyBorder="1" applyAlignment="1">
      <alignment horizontal="right"/>
    </xf>
    <xf numFmtId="172" fontId="2" fillId="0" borderId="4" xfId="15" applyNumberFormat="1" applyFont="1" applyBorder="1" applyAlignment="1">
      <alignment horizontal="right"/>
    </xf>
    <xf numFmtId="172" fontId="0" fillId="0" borderId="0" xfId="15" applyNumberFormat="1" applyAlignment="1">
      <alignment horizontal="right"/>
    </xf>
    <xf numFmtId="172" fontId="2" fillId="0" borderId="0" xfId="15" applyNumberFormat="1" applyFont="1" applyFill="1" applyAlignment="1">
      <alignment horizontal="right"/>
    </xf>
    <xf numFmtId="172" fontId="2" fillId="0" borderId="0" xfId="0" applyNumberFormat="1" applyFont="1" applyAlignment="1">
      <alignment/>
    </xf>
    <xf numFmtId="172" fontId="0" fillId="0" borderId="0" xfId="15" applyNumberFormat="1" applyAlignment="1">
      <alignment/>
    </xf>
    <xf numFmtId="172" fontId="5" fillId="0" borderId="0" xfId="15" applyNumberFormat="1" applyFont="1" applyBorder="1" applyAlignment="1">
      <alignment/>
    </xf>
    <xf numFmtId="172" fontId="5" fillId="0" borderId="0" xfId="15" applyNumberFormat="1" applyFont="1" applyAlignment="1">
      <alignment/>
    </xf>
    <xf numFmtId="15" fontId="2" fillId="0" borderId="0" xfId="0" applyNumberFormat="1" applyFont="1" applyBorder="1" applyAlignment="1">
      <alignment horizontal="right"/>
    </xf>
    <xf numFmtId="172" fontId="15" fillId="0" borderId="0" xfId="15" applyNumberFormat="1" applyFont="1" applyAlignment="1">
      <alignment horizontal="right"/>
    </xf>
    <xf numFmtId="172" fontId="5" fillId="0" borderId="0" xfId="15" applyNumberFormat="1" applyFont="1" applyAlignment="1">
      <alignment horizontal="right"/>
    </xf>
    <xf numFmtId="172" fontId="5" fillId="0" borderId="1" xfId="15" applyNumberFormat="1" applyFont="1" applyBorder="1" applyAlignment="1">
      <alignment horizontal="right"/>
    </xf>
    <xf numFmtId="172" fontId="5" fillId="0" borderId="0" xfId="15" applyNumberFormat="1" applyFont="1" applyFill="1" applyAlignment="1">
      <alignment horizontal="right"/>
    </xf>
    <xf numFmtId="172" fontId="5" fillId="0" borderId="4" xfId="15" applyNumberFormat="1" applyFont="1" applyBorder="1" applyAlignment="1">
      <alignment horizontal="right"/>
    </xf>
    <xf numFmtId="172" fontId="5" fillId="0" borderId="0" xfId="15" applyNumberFormat="1" applyFont="1" applyAlignment="1">
      <alignment/>
    </xf>
    <xf numFmtId="0" fontId="5" fillId="0" borderId="0" xfId="0" applyFont="1" applyAlignment="1" quotePrefix="1">
      <alignment/>
    </xf>
    <xf numFmtId="172" fontId="5" fillId="0" borderId="0" xfId="15" applyNumberFormat="1" applyFont="1" applyBorder="1" applyAlignment="1">
      <alignment horizontal="right"/>
    </xf>
    <xf numFmtId="172" fontId="5" fillId="0" borderId="1" xfId="15" applyNumberFormat="1" applyFont="1" applyBorder="1" applyAlignment="1">
      <alignment/>
    </xf>
    <xf numFmtId="172" fontId="5" fillId="0" borderId="4" xfId="15" applyNumberFormat="1" applyFont="1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/>
    </xf>
    <xf numFmtId="172" fontId="5" fillId="0" borderId="4" xfId="15" applyNumberFormat="1" applyFont="1" applyBorder="1" applyAlignment="1">
      <alignment/>
    </xf>
    <xf numFmtId="172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5" fillId="0" borderId="0" xfId="15" applyNumberFormat="1" applyFont="1" applyAlignment="1">
      <alignment/>
    </xf>
    <xf numFmtId="43" fontId="5" fillId="0" borderId="0" xfId="15" applyNumberFormat="1" applyFont="1" applyBorder="1" applyAlignment="1">
      <alignment horizontal="center"/>
    </xf>
    <xf numFmtId="172" fontId="5" fillId="0" borderId="1" xfId="15" applyNumberFormat="1" applyFont="1" applyBorder="1" applyAlignment="1">
      <alignment/>
    </xf>
    <xf numFmtId="43" fontId="5" fillId="0" borderId="3" xfId="0" applyNumberFormat="1" applyFont="1" applyFill="1" applyBorder="1" applyAlignment="1">
      <alignment/>
    </xf>
    <xf numFmtId="172" fontId="5" fillId="0" borderId="0" xfId="15" applyNumberFormat="1" applyFont="1" applyFill="1" applyBorder="1" applyAlignment="1">
      <alignment/>
    </xf>
    <xf numFmtId="43" fontId="5" fillId="0" borderId="2" xfId="15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172" fontId="5" fillId="0" borderId="5" xfId="15" applyNumberFormat="1" applyFont="1" applyBorder="1" applyAlignment="1">
      <alignment horizontal="right"/>
    </xf>
    <xf numFmtId="172" fontId="2" fillId="0" borderId="5" xfId="15" applyNumberFormat="1" applyFont="1" applyBorder="1" applyAlignment="1">
      <alignment horizontal="right"/>
    </xf>
    <xf numFmtId="172" fontId="5" fillId="0" borderId="0" xfId="15" applyNumberFormat="1" applyFont="1" applyFill="1" applyBorder="1" applyAlignment="1">
      <alignment/>
    </xf>
    <xf numFmtId="172" fontId="5" fillId="0" borderId="5" xfId="15" applyNumberFormat="1" applyFont="1" applyBorder="1" applyAlignment="1">
      <alignment/>
    </xf>
    <xf numFmtId="172" fontId="2" fillId="0" borderId="5" xfId="15" applyNumberFormat="1" applyFont="1" applyBorder="1" applyAlignment="1">
      <alignment/>
    </xf>
    <xf numFmtId="172" fontId="5" fillId="0" borderId="6" xfId="15" applyNumberFormat="1" applyFont="1" applyBorder="1" applyAlignment="1">
      <alignment/>
    </xf>
    <xf numFmtId="172" fontId="2" fillId="0" borderId="6" xfId="15" applyNumberFormat="1" applyFont="1" applyBorder="1" applyAlignment="1">
      <alignment/>
    </xf>
    <xf numFmtId="172" fontId="16" fillId="0" borderId="0" xfId="15" applyNumberFormat="1" applyFont="1" applyBorder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11</xdr:row>
      <xdr:rowOff>66675</xdr:rowOff>
    </xdr:from>
    <xdr:to>
      <xdr:col>3</xdr:col>
      <xdr:colOff>838200</xdr:colOff>
      <xdr:row>11</xdr:row>
      <xdr:rowOff>66675</xdr:rowOff>
    </xdr:to>
    <xdr:sp>
      <xdr:nvSpPr>
        <xdr:cNvPr id="1" name="Line 2"/>
        <xdr:cNvSpPr>
          <a:spLocks/>
        </xdr:cNvSpPr>
      </xdr:nvSpPr>
      <xdr:spPr>
        <a:xfrm flipH="1">
          <a:off x="2038350" y="20288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11</xdr:row>
      <xdr:rowOff>85725</xdr:rowOff>
    </xdr:from>
    <xdr:to>
      <xdr:col>6</xdr:col>
      <xdr:colOff>714375</xdr:colOff>
      <xdr:row>11</xdr:row>
      <xdr:rowOff>85725</xdr:rowOff>
    </xdr:to>
    <xdr:sp>
      <xdr:nvSpPr>
        <xdr:cNvPr id="2" name="Line 3"/>
        <xdr:cNvSpPr>
          <a:spLocks/>
        </xdr:cNvSpPr>
      </xdr:nvSpPr>
      <xdr:spPr>
        <a:xfrm>
          <a:off x="5086350" y="20478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zoomScaleSheetLayoutView="100" workbookViewId="0" topLeftCell="A16">
      <selection activeCell="H45" sqref="H45"/>
    </sheetView>
  </sheetViews>
  <sheetFormatPr defaultColWidth="9.140625" defaultRowHeight="12.75"/>
  <cols>
    <col min="1" max="1" width="4.7109375" style="4" customWidth="1"/>
    <col min="2" max="2" width="27.57421875" style="4" customWidth="1"/>
    <col min="3" max="3" width="7.57421875" style="4" customWidth="1"/>
    <col min="4" max="4" width="11.7109375" style="4" customWidth="1"/>
    <col min="5" max="5" width="2.28125" style="4" customWidth="1"/>
    <col min="6" max="6" width="11.7109375" style="4" customWidth="1"/>
    <col min="7" max="7" width="2.28125" style="4" customWidth="1"/>
    <col min="8" max="8" width="11.7109375" style="4" customWidth="1"/>
    <col min="9" max="9" width="2.28125" style="4" customWidth="1"/>
    <col min="10" max="10" width="11.7109375" style="4" customWidth="1"/>
    <col min="11" max="16384" width="9.140625" style="4" customWidth="1"/>
  </cols>
  <sheetData>
    <row r="1" spans="1:10" s="7" customFormat="1" ht="15">
      <c r="A1" s="112" t="s">
        <v>20</v>
      </c>
      <c r="B1" s="112"/>
      <c r="C1" s="113"/>
      <c r="D1" s="113"/>
      <c r="E1" s="113"/>
      <c r="F1" s="113"/>
      <c r="G1" s="113"/>
      <c r="H1" s="113"/>
      <c r="I1" s="113"/>
      <c r="J1" s="113"/>
    </row>
    <row r="2" spans="1:10" ht="12.75">
      <c r="A2" s="13" t="s">
        <v>46</v>
      </c>
      <c r="B2" s="12"/>
      <c r="C2" s="13"/>
      <c r="D2" s="13"/>
      <c r="E2" s="13"/>
      <c r="F2" s="13"/>
      <c r="G2" s="13"/>
      <c r="H2" s="13"/>
      <c r="I2" s="13"/>
      <c r="J2" s="13"/>
    </row>
    <row r="3" spans="1:10" ht="12.75">
      <c r="A3" s="13" t="s">
        <v>21</v>
      </c>
      <c r="B3" s="11"/>
      <c r="C3" s="13"/>
      <c r="D3" s="13"/>
      <c r="E3" s="13"/>
      <c r="F3" s="13"/>
      <c r="G3" s="13"/>
      <c r="H3" s="13"/>
      <c r="I3" s="13"/>
      <c r="J3" s="13"/>
    </row>
    <row r="4" spans="1:10" s="38" customFormat="1" ht="12.75">
      <c r="A4" s="36"/>
      <c r="B4" s="37"/>
      <c r="C4" s="36"/>
      <c r="D4" s="36"/>
      <c r="E4" s="36"/>
      <c r="F4" s="36"/>
      <c r="G4" s="36"/>
      <c r="H4" s="36"/>
      <c r="I4" s="36"/>
      <c r="J4" s="36"/>
    </row>
    <row r="5" spans="1:10" s="19" customFormat="1" ht="12.75">
      <c r="A5" s="40"/>
      <c r="B5" s="40"/>
      <c r="C5" s="39"/>
      <c r="D5" s="39"/>
      <c r="E5" s="39"/>
      <c r="F5" s="39"/>
      <c r="G5" s="39"/>
      <c r="H5" s="39"/>
      <c r="I5" s="39"/>
      <c r="J5" s="39"/>
    </row>
    <row r="6" spans="1:10" s="19" customFormat="1" ht="18.75">
      <c r="A6" s="114" t="s">
        <v>30</v>
      </c>
      <c r="B6" s="114"/>
      <c r="C6" s="115"/>
      <c r="D6" s="115"/>
      <c r="E6" s="115"/>
      <c r="F6" s="115"/>
      <c r="G6" s="115"/>
      <c r="H6" s="115"/>
      <c r="I6" s="115"/>
      <c r="J6" s="115"/>
    </row>
    <row r="7" spans="1:3" s="38" customFormat="1" ht="12.75">
      <c r="A7" s="41"/>
      <c r="B7" s="41"/>
      <c r="C7" s="42"/>
    </row>
    <row r="8" spans="1:3" ht="12.75">
      <c r="A8" s="14"/>
      <c r="B8" s="14"/>
      <c r="C8" s="6"/>
    </row>
    <row r="9" spans="1:3" s="45" customFormat="1" ht="15.75">
      <c r="A9" s="43" t="s">
        <v>68</v>
      </c>
      <c r="B9" s="43"/>
      <c r="C9" s="44"/>
    </row>
    <row r="10" spans="1:3" s="45" customFormat="1" ht="15.75">
      <c r="A10" s="43" t="s">
        <v>171</v>
      </c>
      <c r="B10" s="43"/>
      <c r="C10" s="44"/>
    </row>
    <row r="11" spans="1:3" ht="12.75">
      <c r="A11" s="14"/>
      <c r="B11" s="14"/>
      <c r="C11" s="6"/>
    </row>
    <row r="12" spans="1:10" ht="12.75">
      <c r="A12" s="5"/>
      <c r="B12" s="5"/>
      <c r="D12" s="110" t="s">
        <v>148</v>
      </c>
      <c r="E12" s="110"/>
      <c r="F12" s="110"/>
      <c r="G12" s="15"/>
      <c r="H12" s="110" t="s">
        <v>147</v>
      </c>
      <c r="I12" s="111"/>
      <c r="J12" s="111"/>
    </row>
    <row r="13" spans="1:10" ht="12.75">
      <c r="A13" s="5"/>
      <c r="B13" s="5"/>
      <c r="D13" s="46" t="s">
        <v>1</v>
      </c>
      <c r="E13" s="16"/>
      <c r="F13" s="46" t="s">
        <v>144</v>
      </c>
      <c r="G13" s="15"/>
      <c r="H13" s="46" t="s">
        <v>1</v>
      </c>
      <c r="I13" s="48"/>
      <c r="J13" s="46" t="s">
        <v>144</v>
      </c>
    </row>
    <row r="14" spans="1:10" ht="12.75">
      <c r="A14" s="5"/>
      <c r="B14" s="5"/>
      <c r="D14" s="46" t="s">
        <v>2</v>
      </c>
      <c r="E14" s="16"/>
      <c r="F14" s="46" t="s">
        <v>23</v>
      </c>
      <c r="G14" s="15"/>
      <c r="H14" s="46" t="s">
        <v>2</v>
      </c>
      <c r="I14" s="48"/>
      <c r="J14" s="46" t="s">
        <v>23</v>
      </c>
    </row>
    <row r="15" spans="1:10" ht="12.75">
      <c r="A15" s="5"/>
      <c r="B15" s="5"/>
      <c r="D15" s="46" t="s">
        <v>22</v>
      </c>
      <c r="E15" s="16"/>
      <c r="F15" s="46" t="s">
        <v>22</v>
      </c>
      <c r="G15" s="16"/>
      <c r="H15" s="46" t="s">
        <v>145</v>
      </c>
      <c r="I15" s="48"/>
      <c r="J15" s="46" t="s">
        <v>146</v>
      </c>
    </row>
    <row r="16" spans="1:10" ht="12.75">
      <c r="A16" s="5"/>
      <c r="B16" s="5"/>
      <c r="D16" s="47">
        <v>39813</v>
      </c>
      <c r="E16" s="17"/>
      <c r="F16" s="47">
        <v>39447</v>
      </c>
      <c r="G16" s="18"/>
      <c r="H16" s="47">
        <f>D16</f>
        <v>39813</v>
      </c>
      <c r="I16" s="17"/>
      <c r="J16" s="47">
        <f>F16</f>
        <v>39447</v>
      </c>
    </row>
    <row r="17" spans="1:10" ht="12.75">
      <c r="A17" s="5"/>
      <c r="B17" s="5"/>
      <c r="C17" s="5"/>
      <c r="D17" s="20" t="s">
        <v>3</v>
      </c>
      <c r="E17" s="20"/>
      <c r="F17" s="49" t="s">
        <v>4</v>
      </c>
      <c r="G17" s="50"/>
      <c r="H17" s="49" t="s">
        <v>5</v>
      </c>
      <c r="I17" s="49"/>
      <c r="J17" s="49" t="s">
        <v>5</v>
      </c>
    </row>
    <row r="18" spans="1:10" ht="12.75">
      <c r="A18" s="5"/>
      <c r="B18" s="5"/>
      <c r="C18" s="5"/>
      <c r="D18" s="20"/>
      <c r="E18" s="20"/>
      <c r="F18" s="20"/>
      <c r="H18" s="20"/>
      <c r="I18" s="20"/>
      <c r="J18" s="20"/>
    </row>
    <row r="19" spans="1:10" ht="12.75">
      <c r="A19" s="15" t="s">
        <v>24</v>
      </c>
      <c r="B19" s="15"/>
      <c r="C19" s="5"/>
      <c r="D19" s="75">
        <v>43048</v>
      </c>
      <c r="E19" s="21"/>
      <c r="F19" s="22">
        <v>58170</v>
      </c>
      <c r="G19" s="21"/>
      <c r="H19" s="75">
        <v>193923</v>
      </c>
      <c r="I19" s="21"/>
      <c r="J19" s="22">
        <v>272012</v>
      </c>
    </row>
    <row r="20" spans="1:10" ht="6" customHeight="1">
      <c r="A20" s="15"/>
      <c r="B20" s="15"/>
      <c r="C20" s="5"/>
      <c r="D20" s="75"/>
      <c r="E20" s="21"/>
      <c r="F20" s="22"/>
      <c r="G20" s="21"/>
      <c r="H20" s="75"/>
      <c r="I20" s="21"/>
      <c r="J20" s="22"/>
    </row>
    <row r="21" spans="1:10" ht="12.75">
      <c r="A21" s="23" t="s">
        <v>45</v>
      </c>
      <c r="B21" s="23"/>
      <c r="C21" s="5"/>
      <c r="D21" s="75">
        <v>-86173</v>
      </c>
      <c r="E21" s="9"/>
      <c r="F21" s="22">
        <v>-56710</v>
      </c>
      <c r="G21" s="21"/>
      <c r="H21" s="75">
        <v>-233563</v>
      </c>
      <c r="I21" s="21"/>
      <c r="J21" s="22">
        <v>-260740</v>
      </c>
    </row>
    <row r="22" spans="1:10" ht="6" customHeight="1">
      <c r="A22" s="15"/>
      <c r="B22" s="15"/>
      <c r="C22" s="5"/>
      <c r="D22" s="108"/>
      <c r="E22" s="21"/>
      <c r="F22" s="22"/>
      <c r="G22" s="21"/>
      <c r="H22" s="75"/>
      <c r="I22" s="21"/>
      <c r="J22" s="22"/>
    </row>
    <row r="23" spans="1:10" ht="12.75">
      <c r="A23" s="23" t="s">
        <v>25</v>
      </c>
      <c r="B23" s="23"/>
      <c r="C23" s="5"/>
      <c r="D23" s="75">
        <v>-1435</v>
      </c>
      <c r="E23" s="21"/>
      <c r="F23" s="22">
        <v>505</v>
      </c>
      <c r="G23" s="21"/>
      <c r="H23" s="75">
        <v>10940</v>
      </c>
      <c r="I23" s="21"/>
      <c r="J23" s="22">
        <v>13904</v>
      </c>
    </row>
    <row r="24" spans="1:10" ht="6" customHeight="1">
      <c r="A24" s="15"/>
      <c r="B24" s="15"/>
      <c r="C24" s="5"/>
      <c r="D24" s="95"/>
      <c r="E24" s="21"/>
      <c r="F24" s="24"/>
      <c r="G24" s="21"/>
      <c r="H24" s="95"/>
      <c r="I24" s="21"/>
      <c r="J24" s="24"/>
    </row>
    <row r="25" spans="1:10" ht="6" customHeight="1">
      <c r="A25" s="15"/>
      <c r="B25" s="15"/>
      <c r="C25" s="5"/>
      <c r="D25" s="75"/>
      <c r="E25" s="21"/>
      <c r="F25" s="22"/>
      <c r="G25" s="21"/>
      <c r="H25" s="75"/>
      <c r="I25" s="21"/>
      <c r="J25" s="22"/>
    </row>
    <row r="26" spans="1:10" ht="12.75">
      <c r="A26" s="25" t="s">
        <v>26</v>
      </c>
      <c r="B26" s="25"/>
      <c r="C26" s="5"/>
      <c r="D26" s="75">
        <f>+SUM(D19:D24)</f>
        <v>-44560</v>
      </c>
      <c r="E26" s="21"/>
      <c r="F26" s="21">
        <f>+SUM(F19:F24)</f>
        <v>1965</v>
      </c>
      <c r="G26" s="21"/>
      <c r="H26" s="75">
        <f>+SUM(H19:H24)</f>
        <v>-28700</v>
      </c>
      <c r="I26" s="21"/>
      <c r="J26" s="21">
        <f>+SUM(J19:J24)</f>
        <v>25176</v>
      </c>
    </row>
    <row r="27" spans="1:10" ht="6" customHeight="1">
      <c r="A27" s="15"/>
      <c r="B27" s="15"/>
      <c r="C27" s="5"/>
      <c r="D27" s="75"/>
      <c r="E27" s="21"/>
      <c r="F27" s="22"/>
      <c r="G27" s="21"/>
      <c r="H27" s="75"/>
      <c r="I27" s="21"/>
      <c r="J27" s="22"/>
    </row>
    <row r="28" spans="1:10" ht="12.75">
      <c r="A28" s="23" t="s">
        <v>12</v>
      </c>
      <c r="B28" s="23"/>
      <c r="C28" s="5"/>
      <c r="D28" s="75">
        <v>-6800</v>
      </c>
      <c r="E28" s="9"/>
      <c r="F28" s="22">
        <v>-4189</v>
      </c>
      <c r="G28" s="9"/>
      <c r="H28" s="75">
        <v>-21040</v>
      </c>
      <c r="I28" s="21"/>
      <c r="J28" s="22">
        <v>-16174</v>
      </c>
    </row>
    <row r="29" spans="1:10" ht="12.75">
      <c r="A29" s="23" t="s">
        <v>71</v>
      </c>
      <c r="B29" s="23"/>
      <c r="C29" s="5"/>
      <c r="D29" s="75">
        <v>219</v>
      </c>
      <c r="E29" s="9"/>
      <c r="F29" s="22">
        <v>84</v>
      </c>
      <c r="G29" s="9"/>
      <c r="H29" s="75">
        <v>309</v>
      </c>
      <c r="I29" s="21"/>
      <c r="J29" s="22">
        <v>199</v>
      </c>
    </row>
    <row r="30" spans="1:10" ht="12.75">
      <c r="A30" s="23" t="s">
        <v>69</v>
      </c>
      <c r="B30" s="23"/>
      <c r="C30" s="5"/>
      <c r="D30" s="75">
        <v>0</v>
      </c>
      <c r="E30" s="9"/>
      <c r="F30" s="22">
        <v>0</v>
      </c>
      <c r="G30" s="9"/>
      <c r="H30" s="75">
        <v>0</v>
      </c>
      <c r="I30" s="21"/>
      <c r="J30" s="22">
        <v>0</v>
      </c>
    </row>
    <row r="31" spans="1:10" ht="12.75">
      <c r="A31" s="23" t="s">
        <v>173</v>
      </c>
      <c r="B31" s="23"/>
      <c r="C31" s="5"/>
      <c r="D31" s="75">
        <v>-6000</v>
      </c>
      <c r="E31" s="9"/>
      <c r="F31" s="22">
        <v>0</v>
      </c>
      <c r="G31" s="9"/>
      <c r="H31" s="75">
        <v>-6000</v>
      </c>
      <c r="I31" s="21"/>
      <c r="J31" s="22">
        <v>0</v>
      </c>
    </row>
    <row r="32" spans="1:10" ht="6" customHeight="1">
      <c r="A32" s="15"/>
      <c r="B32" s="15"/>
      <c r="C32" s="5"/>
      <c r="D32" s="95"/>
      <c r="E32" s="21"/>
      <c r="F32" s="24"/>
      <c r="G32" s="21"/>
      <c r="H32" s="95"/>
      <c r="I32" s="21"/>
      <c r="J32" s="24"/>
    </row>
    <row r="33" spans="1:10" ht="6" customHeight="1">
      <c r="A33" s="15"/>
      <c r="B33" s="15"/>
      <c r="C33" s="5"/>
      <c r="D33" s="75"/>
      <c r="E33" s="21"/>
      <c r="F33" s="22"/>
      <c r="G33" s="21"/>
      <c r="H33" s="75"/>
      <c r="I33" s="21"/>
      <c r="J33" s="22"/>
    </row>
    <row r="34" spans="1:10" ht="12.75" hidden="1">
      <c r="A34" s="25" t="s">
        <v>81</v>
      </c>
      <c r="B34" s="23"/>
      <c r="C34" s="5"/>
      <c r="D34" s="75">
        <f>+SUM(D26:D32)</f>
        <v>-57141</v>
      </c>
      <c r="E34" s="9"/>
      <c r="F34" s="21">
        <f>+SUM(F26:F32)</f>
        <v>-2140</v>
      </c>
      <c r="G34" s="9"/>
      <c r="H34" s="75">
        <f>+SUM(H26:H32)</f>
        <v>-55431</v>
      </c>
      <c r="I34" s="9"/>
      <c r="J34" s="21">
        <f>+SUM(J26:J32)</f>
        <v>9201</v>
      </c>
    </row>
    <row r="35" spans="1:10" ht="6" customHeight="1" hidden="1">
      <c r="A35" s="15"/>
      <c r="B35" s="15"/>
      <c r="C35" s="5"/>
      <c r="D35" s="75"/>
      <c r="E35" s="21"/>
      <c r="F35" s="22"/>
      <c r="G35" s="21"/>
      <c r="H35" s="75"/>
      <c r="I35" s="21"/>
      <c r="J35" s="22"/>
    </row>
    <row r="36" spans="1:10" ht="12.75" hidden="1">
      <c r="A36" s="23" t="s">
        <v>80</v>
      </c>
      <c r="B36" s="23"/>
      <c r="C36" s="5"/>
      <c r="D36" s="75">
        <v>0</v>
      </c>
      <c r="E36" s="9"/>
      <c r="F36" s="22">
        <v>0</v>
      </c>
      <c r="G36" s="9"/>
      <c r="H36" s="75">
        <v>0</v>
      </c>
      <c r="I36" s="21"/>
      <c r="J36" s="22">
        <v>0</v>
      </c>
    </row>
    <row r="37" spans="1:10" ht="6" customHeight="1" hidden="1">
      <c r="A37" s="15"/>
      <c r="B37" s="15"/>
      <c r="C37" s="5"/>
      <c r="D37" s="95"/>
      <c r="E37" s="21"/>
      <c r="F37" s="24"/>
      <c r="G37" s="21"/>
      <c r="H37" s="95"/>
      <c r="I37" s="21"/>
      <c r="J37" s="24"/>
    </row>
    <row r="38" spans="1:10" ht="6" customHeight="1" hidden="1">
      <c r="A38" s="15"/>
      <c r="B38" s="15"/>
      <c r="C38" s="5"/>
      <c r="D38" s="75"/>
      <c r="E38" s="21"/>
      <c r="F38" s="22"/>
      <c r="G38" s="21"/>
      <c r="H38" s="75"/>
      <c r="I38" s="21"/>
      <c r="J38" s="22"/>
    </row>
    <row r="39" spans="1:11" ht="12.75">
      <c r="A39" s="25" t="s">
        <v>27</v>
      </c>
      <c r="B39" s="25"/>
      <c r="C39" s="5"/>
      <c r="D39" s="76">
        <f>+SUM(D34:D37)</f>
        <v>-57141</v>
      </c>
      <c r="E39" s="9"/>
      <c r="F39" s="9">
        <f>+SUM(F34:F37)</f>
        <v>-2140</v>
      </c>
      <c r="G39" s="9"/>
      <c r="H39" s="76">
        <f>+SUM(H34:H37)</f>
        <v>-55431</v>
      </c>
      <c r="I39" s="9"/>
      <c r="J39" s="9">
        <f>+SUM(J34:J37)</f>
        <v>9201</v>
      </c>
      <c r="K39" s="73" t="s">
        <v>96</v>
      </c>
    </row>
    <row r="40" spans="1:10" ht="6" customHeight="1">
      <c r="A40" s="15"/>
      <c r="B40" s="15"/>
      <c r="C40" s="5"/>
      <c r="D40" s="75"/>
      <c r="E40" s="21"/>
      <c r="F40" s="22"/>
      <c r="G40" s="21"/>
      <c r="H40" s="75"/>
      <c r="I40" s="21"/>
      <c r="J40" s="22"/>
    </row>
    <row r="41" spans="1:10" ht="12.75">
      <c r="A41" s="23" t="s">
        <v>28</v>
      </c>
      <c r="B41" s="23"/>
      <c r="C41" s="5"/>
      <c r="D41" s="75">
        <v>-6</v>
      </c>
      <c r="E41" s="21"/>
      <c r="F41" s="22">
        <v>115</v>
      </c>
      <c r="G41" s="21"/>
      <c r="H41" s="75">
        <v>-13</v>
      </c>
      <c r="I41" s="21"/>
      <c r="J41" s="22">
        <v>-151</v>
      </c>
    </row>
    <row r="42" spans="1:10" ht="12.75">
      <c r="A42" s="23" t="s">
        <v>156</v>
      </c>
      <c r="B42" s="23"/>
      <c r="C42" s="5"/>
      <c r="D42" s="75">
        <v>0</v>
      </c>
      <c r="E42" s="21"/>
      <c r="F42" s="22"/>
      <c r="G42" s="21"/>
      <c r="H42" s="75">
        <v>0</v>
      </c>
      <c r="I42" s="21"/>
      <c r="J42" s="22"/>
    </row>
    <row r="43" spans="1:10" ht="6" customHeight="1">
      <c r="A43" s="15"/>
      <c r="B43" s="15"/>
      <c r="C43" s="5"/>
      <c r="D43" s="95"/>
      <c r="E43" s="21"/>
      <c r="F43" s="24"/>
      <c r="G43" s="21"/>
      <c r="H43" s="95"/>
      <c r="I43" s="21"/>
      <c r="J43" s="24"/>
    </row>
    <row r="44" spans="1:10" ht="6" customHeight="1">
      <c r="A44" s="15"/>
      <c r="B44" s="15"/>
      <c r="C44" s="5"/>
      <c r="D44" s="75"/>
      <c r="E44" s="21"/>
      <c r="F44" s="22"/>
      <c r="G44" s="21"/>
      <c r="H44" s="75"/>
      <c r="I44" s="21"/>
      <c r="J44" s="22"/>
    </row>
    <row r="45" spans="1:10" ht="12.75">
      <c r="A45" s="25" t="s">
        <v>107</v>
      </c>
      <c r="B45" s="25"/>
      <c r="C45" s="5"/>
      <c r="D45" s="76">
        <f>+SUM(D39:D43)</f>
        <v>-57147</v>
      </c>
      <c r="E45" s="9"/>
      <c r="F45" s="9">
        <f>+SUM(F39:F43)</f>
        <v>-2025</v>
      </c>
      <c r="G45" s="9"/>
      <c r="H45" s="76">
        <f>+SUM(H39:H43)</f>
        <v>-55444</v>
      </c>
      <c r="I45" s="9"/>
      <c r="J45" s="9">
        <f>+SUM(J39:J43)</f>
        <v>9050</v>
      </c>
    </row>
    <row r="46" spans="1:10" ht="6" customHeight="1" thickBot="1">
      <c r="A46" s="15"/>
      <c r="B46" s="15"/>
      <c r="C46" s="5"/>
      <c r="D46" s="90"/>
      <c r="E46" s="21"/>
      <c r="F46" s="52"/>
      <c r="G46" s="21"/>
      <c r="H46" s="90"/>
      <c r="I46" s="21"/>
      <c r="J46" s="52"/>
    </row>
    <row r="47" spans="1:3" ht="13.5" thickTop="1">
      <c r="A47" s="23"/>
      <c r="B47" s="23"/>
      <c r="C47" s="5"/>
    </row>
    <row r="48" spans="1:10" ht="12.75">
      <c r="A48" s="23"/>
      <c r="B48" s="23"/>
      <c r="C48" s="5"/>
      <c r="D48" s="75"/>
      <c r="E48" s="21"/>
      <c r="F48" s="22"/>
      <c r="G48" s="21"/>
      <c r="H48" s="75"/>
      <c r="I48" s="21"/>
      <c r="J48" s="22"/>
    </row>
    <row r="49" spans="1:10" ht="12.75">
      <c r="A49" s="23" t="s">
        <v>105</v>
      </c>
      <c r="B49" s="23"/>
      <c r="C49" s="5"/>
      <c r="D49" s="75"/>
      <c r="E49" s="21"/>
      <c r="F49" s="22"/>
      <c r="G49" s="21"/>
      <c r="H49" s="75"/>
      <c r="I49" s="21"/>
      <c r="J49" s="22"/>
    </row>
    <row r="50" spans="1:10" ht="12.75">
      <c r="A50" s="23" t="s">
        <v>106</v>
      </c>
      <c r="B50" s="23"/>
      <c r="C50" s="5"/>
      <c r="D50" s="75">
        <v>-57186</v>
      </c>
      <c r="E50" s="21"/>
      <c r="F50" s="22">
        <v>-1847</v>
      </c>
      <c r="G50" s="21"/>
      <c r="H50" s="75">
        <v>-55479</v>
      </c>
      <c r="I50" s="21"/>
      <c r="J50" s="22">
        <v>9237</v>
      </c>
    </row>
    <row r="51" spans="1:10" ht="12.75">
      <c r="A51" s="23" t="s">
        <v>29</v>
      </c>
      <c r="B51" s="23"/>
      <c r="C51" s="5"/>
      <c r="D51" s="75">
        <v>39</v>
      </c>
      <c r="E51" s="21"/>
      <c r="F51" s="22">
        <v>-178</v>
      </c>
      <c r="G51" s="21"/>
      <c r="H51" s="75">
        <v>35</v>
      </c>
      <c r="I51" s="21"/>
      <c r="J51" s="22">
        <v>-187</v>
      </c>
    </row>
    <row r="52" spans="1:10" ht="12.75">
      <c r="A52" s="23"/>
      <c r="B52" s="23"/>
      <c r="C52" s="5"/>
      <c r="D52" s="75"/>
      <c r="E52" s="21"/>
      <c r="F52" s="22"/>
      <c r="G52" s="21"/>
      <c r="H52" s="75"/>
      <c r="I52" s="21"/>
      <c r="J52" s="22"/>
    </row>
    <row r="53" spans="1:10" ht="6" customHeight="1">
      <c r="A53" s="15"/>
      <c r="B53" s="15"/>
      <c r="C53" s="5"/>
      <c r="D53" s="95"/>
      <c r="E53" s="21"/>
      <c r="F53" s="24"/>
      <c r="G53" s="21"/>
      <c r="H53" s="95"/>
      <c r="I53" s="21"/>
      <c r="J53" s="24"/>
    </row>
    <row r="54" spans="1:10" ht="12.75">
      <c r="A54" s="25"/>
      <c r="B54" s="25"/>
      <c r="C54" s="5"/>
      <c r="D54" s="75">
        <f>SUM(D50:D53)</f>
        <v>-57147</v>
      </c>
      <c r="E54" s="21"/>
      <c r="F54" s="21">
        <f>SUM(F50:F53)</f>
        <v>-2025</v>
      </c>
      <c r="G54" s="21"/>
      <c r="H54" s="75">
        <f>SUM(H50:H53)</f>
        <v>-55444</v>
      </c>
      <c r="I54" s="21"/>
      <c r="J54" s="21">
        <f>SUM(J50:J53)</f>
        <v>9050</v>
      </c>
    </row>
    <row r="55" spans="1:10" ht="6" customHeight="1" thickBot="1">
      <c r="A55" s="15"/>
      <c r="B55" s="15"/>
      <c r="C55" s="5"/>
      <c r="D55" s="90"/>
      <c r="E55" s="21"/>
      <c r="F55" s="52"/>
      <c r="G55" s="21"/>
      <c r="H55" s="90"/>
      <c r="I55" s="21"/>
      <c r="J55" s="52"/>
    </row>
    <row r="56" spans="1:10" ht="6" customHeight="1" thickTop="1">
      <c r="A56" s="15"/>
      <c r="B56" s="15"/>
      <c r="C56" s="5"/>
      <c r="D56" s="75"/>
      <c r="E56" s="21"/>
      <c r="F56" s="22"/>
      <c r="G56" s="21"/>
      <c r="H56" s="75"/>
      <c r="I56" s="21"/>
      <c r="J56" s="22"/>
    </row>
    <row r="57" spans="1:10" ht="12.75">
      <c r="A57" s="25"/>
      <c r="B57" s="25"/>
      <c r="C57" s="5"/>
      <c r="D57" s="76"/>
      <c r="E57" s="9"/>
      <c r="F57" s="10"/>
      <c r="G57" s="9"/>
      <c r="H57" s="76"/>
      <c r="I57" s="9"/>
      <c r="J57" s="9"/>
    </row>
    <row r="58" spans="1:10" ht="12.75">
      <c r="A58" s="25" t="s">
        <v>75</v>
      </c>
      <c r="B58" s="25"/>
      <c r="C58" s="5"/>
      <c r="D58" s="76"/>
      <c r="E58" s="9"/>
      <c r="F58" s="10"/>
      <c r="G58" s="9"/>
      <c r="H58" s="76"/>
      <c r="I58" s="9"/>
      <c r="J58" s="9"/>
    </row>
    <row r="59" spans="1:10" ht="6" customHeight="1">
      <c r="A59" s="15"/>
      <c r="B59" s="15"/>
      <c r="C59" s="5"/>
      <c r="D59" s="75"/>
      <c r="E59" s="21"/>
      <c r="F59" s="22"/>
      <c r="G59" s="21"/>
      <c r="H59" s="75"/>
      <c r="I59" s="21"/>
      <c r="J59" s="21"/>
    </row>
    <row r="60" spans="1:10" ht="13.5" thickBot="1">
      <c r="A60" s="26" t="s">
        <v>6</v>
      </c>
      <c r="B60" s="27" t="s">
        <v>66</v>
      </c>
      <c r="C60" s="5"/>
      <c r="D60" s="96">
        <v>-35.57</v>
      </c>
      <c r="E60" s="28"/>
      <c r="F60" s="55">
        <v>-1.17</v>
      </c>
      <c r="G60" s="30"/>
      <c r="H60" s="96">
        <v>-34.51</v>
      </c>
      <c r="I60" s="30"/>
      <c r="J60" s="55">
        <v>5.83</v>
      </c>
    </row>
    <row r="61" spans="1:10" ht="6" customHeight="1">
      <c r="A61" s="15"/>
      <c r="B61" s="15"/>
      <c r="C61" s="5"/>
      <c r="D61" s="75"/>
      <c r="E61" s="21"/>
      <c r="F61" s="22"/>
      <c r="G61" s="21"/>
      <c r="H61" s="75"/>
      <c r="I61" s="21"/>
      <c r="J61" s="21"/>
    </row>
    <row r="62" spans="1:10" ht="13.5" thickBot="1">
      <c r="A62" s="26" t="s">
        <v>7</v>
      </c>
      <c r="B62" s="27" t="s">
        <v>67</v>
      </c>
      <c r="C62" s="5"/>
      <c r="D62" s="96">
        <f>+D60</f>
        <v>-35.57</v>
      </c>
      <c r="E62" s="28"/>
      <c r="F62" s="32">
        <f>+F60</f>
        <v>-1.17</v>
      </c>
      <c r="G62" s="28"/>
      <c r="H62" s="96">
        <f>+H60</f>
        <v>-34.51</v>
      </c>
      <c r="I62" s="28"/>
      <c r="J62" s="32">
        <f>+J60</f>
        <v>5.83</v>
      </c>
    </row>
    <row r="63" spans="1:10" ht="12.75">
      <c r="A63" s="5"/>
      <c r="B63" s="5"/>
      <c r="C63" s="5"/>
      <c r="D63" s="94"/>
      <c r="E63" s="28"/>
      <c r="F63" s="33"/>
      <c r="G63" s="28"/>
      <c r="H63" s="94"/>
      <c r="I63" s="28"/>
      <c r="J63" s="33"/>
    </row>
    <row r="64" spans="1:10" ht="12.75" hidden="1">
      <c r="A64" s="25" t="s">
        <v>56</v>
      </c>
      <c r="B64" s="25"/>
      <c r="C64" s="5"/>
      <c r="D64" s="9"/>
      <c r="E64" s="9"/>
      <c r="F64" s="10"/>
      <c r="G64" s="9"/>
      <c r="H64" s="76"/>
      <c r="I64" s="9"/>
      <c r="J64" s="9"/>
    </row>
    <row r="65" spans="1:10" ht="6" customHeight="1" hidden="1">
      <c r="A65" s="15"/>
      <c r="B65" s="15"/>
      <c r="C65" s="5"/>
      <c r="D65" s="21"/>
      <c r="E65" s="21"/>
      <c r="F65" s="22"/>
      <c r="G65" s="21"/>
      <c r="H65" s="75"/>
      <c r="I65" s="21"/>
      <c r="J65" s="21"/>
    </row>
    <row r="66" spans="1:10" ht="13.5" hidden="1" thickBot="1">
      <c r="A66" s="26" t="s">
        <v>6</v>
      </c>
      <c r="B66" s="27" t="s">
        <v>149</v>
      </c>
      <c r="C66" s="5"/>
      <c r="D66" s="55">
        <f>+(D54)*1000/132870424*100</f>
        <v>-43.00957149049212</v>
      </c>
      <c r="E66" s="28"/>
      <c r="F66" s="29">
        <v>0</v>
      </c>
      <c r="G66" s="30"/>
      <c r="H66" s="96">
        <f>+(H54)*1000/132870424*100</f>
        <v>-41.72787165938448</v>
      </c>
      <c r="I66" s="30"/>
      <c r="J66" s="55">
        <v>0</v>
      </c>
    </row>
    <row r="67" spans="1:10" ht="6" customHeight="1" hidden="1">
      <c r="A67" s="15"/>
      <c r="B67" s="15"/>
      <c r="C67" s="5"/>
      <c r="D67" s="21"/>
      <c r="E67" s="21"/>
      <c r="F67" s="22"/>
      <c r="G67" s="21"/>
      <c r="H67" s="97"/>
      <c r="I67" s="21"/>
      <c r="J67" s="53"/>
    </row>
    <row r="68" spans="1:10" ht="13.5" hidden="1" thickBot="1">
      <c r="A68" s="26" t="s">
        <v>7</v>
      </c>
      <c r="B68" s="27" t="s">
        <v>67</v>
      </c>
      <c r="C68" s="5"/>
      <c r="D68" s="55">
        <f>+D66</f>
        <v>-43.00957149049212</v>
      </c>
      <c r="E68" s="28"/>
      <c r="F68" s="31">
        <v>0</v>
      </c>
      <c r="G68" s="28"/>
      <c r="H68" s="98">
        <f>+H66</f>
        <v>-41.72787165938448</v>
      </c>
      <c r="I68" s="28"/>
      <c r="J68" s="54">
        <v>0</v>
      </c>
    </row>
    <row r="69" spans="1:10" ht="12.75" hidden="1">
      <c r="A69" s="5"/>
      <c r="B69" s="5"/>
      <c r="C69" s="5"/>
      <c r="D69" s="33"/>
      <c r="E69" s="28"/>
      <c r="F69" s="33"/>
      <c r="G69" s="28"/>
      <c r="H69" s="94"/>
      <c r="I69" s="28"/>
      <c r="J69" s="33"/>
    </row>
    <row r="70" spans="1:10" ht="12.75">
      <c r="A70" s="5"/>
      <c r="B70" s="5"/>
      <c r="C70" s="5"/>
      <c r="D70" s="33"/>
      <c r="E70" s="28"/>
      <c r="F70" s="33"/>
      <c r="G70" s="28"/>
      <c r="H70" s="94"/>
      <c r="I70" s="28"/>
      <c r="J70" s="30"/>
    </row>
    <row r="71" spans="1:10" ht="12.75">
      <c r="A71" s="27" t="s">
        <v>137</v>
      </c>
      <c r="B71" s="27"/>
      <c r="C71" s="5"/>
      <c r="D71" s="33"/>
      <c r="E71" s="28"/>
      <c r="F71" s="33"/>
      <c r="G71" s="28"/>
      <c r="H71" s="94"/>
      <c r="I71" s="28"/>
      <c r="J71" s="30"/>
    </row>
    <row r="72" spans="1:10" ht="12.75">
      <c r="A72" s="27" t="s">
        <v>167</v>
      </c>
      <c r="B72" s="5"/>
      <c r="C72" s="5"/>
      <c r="D72" s="28"/>
      <c r="E72" s="28"/>
      <c r="F72" s="34"/>
      <c r="G72" s="28"/>
      <c r="H72" s="93"/>
      <c r="I72" s="28"/>
      <c r="J72" s="30"/>
    </row>
    <row r="73" spans="1:10" ht="12.75">
      <c r="A73" s="27" t="s">
        <v>55</v>
      </c>
      <c r="B73" s="5"/>
      <c r="D73" s="35"/>
      <c r="E73" s="9"/>
      <c r="F73" s="10"/>
      <c r="G73" s="9"/>
      <c r="H73" s="76"/>
      <c r="I73" s="9"/>
      <c r="J73" s="9"/>
    </row>
    <row r="74" spans="4:10" ht="12.75">
      <c r="D74" s="9"/>
      <c r="E74" s="9"/>
      <c r="F74" s="10"/>
      <c r="G74" s="9"/>
      <c r="H74" s="76"/>
      <c r="I74" s="9"/>
      <c r="J74" s="9"/>
    </row>
    <row r="75" spans="4:10" ht="12.75">
      <c r="D75" s="9"/>
      <c r="E75" s="9"/>
      <c r="F75" s="10"/>
      <c r="G75" s="9"/>
      <c r="H75" s="76"/>
      <c r="I75" s="9"/>
      <c r="J75" s="9"/>
    </row>
    <row r="76" spans="4:10" ht="12.75">
      <c r="D76" s="9"/>
      <c r="E76" s="9"/>
      <c r="F76" s="10"/>
      <c r="G76" s="9"/>
      <c r="H76" s="76"/>
      <c r="I76" s="9"/>
      <c r="J76" s="9"/>
    </row>
    <row r="77" spans="4:10" ht="12.75">
      <c r="D77" s="9"/>
      <c r="E77" s="9"/>
      <c r="F77" s="10"/>
      <c r="G77" s="9"/>
      <c r="H77" s="76"/>
      <c r="I77" s="9"/>
      <c r="J77" s="9"/>
    </row>
    <row r="78" spans="4:10" ht="12.75">
      <c r="D78" s="9"/>
      <c r="E78" s="9"/>
      <c r="F78" s="10"/>
      <c r="G78" s="9"/>
      <c r="H78" s="76"/>
      <c r="I78" s="9"/>
      <c r="J78" s="9"/>
    </row>
    <row r="79" spans="4:10" ht="12.75">
      <c r="D79" s="9"/>
      <c r="E79" s="9"/>
      <c r="F79" s="10"/>
      <c r="G79" s="9"/>
      <c r="H79" s="9"/>
      <c r="I79" s="9"/>
      <c r="J79" s="9"/>
    </row>
    <row r="80" spans="4:10" ht="12.75">
      <c r="D80" s="9"/>
      <c r="E80" s="9"/>
      <c r="F80" s="10"/>
      <c r="G80" s="9"/>
      <c r="H80" s="9"/>
      <c r="I80" s="9"/>
      <c r="J80" s="9"/>
    </row>
    <row r="81" spans="4:10" ht="12.75">
      <c r="D81" s="9"/>
      <c r="E81" s="9"/>
      <c r="F81" s="10"/>
      <c r="G81" s="9"/>
      <c r="H81" s="9"/>
      <c r="I81" s="9"/>
      <c r="J81" s="9"/>
    </row>
    <row r="82" spans="4:10" ht="12.75">
      <c r="D82" s="9"/>
      <c r="E82" s="9"/>
      <c r="F82" s="10"/>
      <c r="G82" s="9"/>
      <c r="H82" s="9"/>
      <c r="I82" s="9"/>
      <c r="J82" s="9"/>
    </row>
    <row r="83" spans="4:10" ht="12.75">
      <c r="D83" s="9"/>
      <c r="E83" s="9"/>
      <c r="F83" s="10"/>
      <c r="G83" s="9"/>
      <c r="H83" s="9"/>
      <c r="I83" s="9"/>
      <c r="J83" s="9"/>
    </row>
    <row r="84" spans="4:10" ht="12.75">
      <c r="D84" s="9"/>
      <c r="E84" s="9"/>
      <c r="F84" s="10"/>
      <c r="G84" s="9"/>
      <c r="H84" s="9"/>
      <c r="I84" s="9"/>
      <c r="J84" s="9"/>
    </row>
    <row r="85" spans="4:10" ht="12.75">
      <c r="D85" s="9"/>
      <c r="E85" s="9"/>
      <c r="F85" s="10"/>
      <c r="G85" s="9"/>
      <c r="H85" s="9"/>
      <c r="I85" s="9"/>
      <c r="J85" s="9"/>
    </row>
    <row r="86" spans="4:10" ht="12.75">
      <c r="D86" s="9"/>
      <c r="E86" s="9"/>
      <c r="F86" s="10"/>
      <c r="G86" s="9"/>
      <c r="H86" s="9"/>
      <c r="I86" s="9"/>
      <c r="J86" s="9"/>
    </row>
    <row r="87" spans="4:10" ht="12.75">
      <c r="D87" s="9"/>
      <c r="E87" s="9"/>
      <c r="F87" s="10"/>
      <c r="G87" s="9"/>
      <c r="H87" s="9"/>
      <c r="I87" s="9"/>
      <c r="J87" s="9"/>
    </row>
    <row r="88" spans="4:10" ht="12.75">
      <c r="D88" s="9"/>
      <c r="E88" s="9"/>
      <c r="F88" s="10"/>
      <c r="G88" s="9"/>
      <c r="H88" s="9"/>
      <c r="I88" s="9"/>
      <c r="J88" s="9"/>
    </row>
    <row r="89" spans="4:10" ht="12.75">
      <c r="D89" s="9"/>
      <c r="E89" s="9"/>
      <c r="F89" s="10"/>
      <c r="G89" s="9"/>
      <c r="H89" s="9"/>
      <c r="I89" s="9"/>
      <c r="J89" s="9"/>
    </row>
    <row r="90" spans="4:10" ht="12.75">
      <c r="D90" s="9"/>
      <c r="E90" s="9"/>
      <c r="F90" s="10"/>
      <c r="G90" s="9"/>
      <c r="H90" s="9"/>
      <c r="I90" s="9"/>
      <c r="J90" s="9"/>
    </row>
    <row r="91" spans="4:10" ht="12.75">
      <c r="D91" s="9"/>
      <c r="E91" s="9"/>
      <c r="F91" s="10"/>
      <c r="G91" s="9"/>
      <c r="H91" s="9"/>
      <c r="I91" s="9"/>
      <c r="J91" s="9"/>
    </row>
    <row r="92" spans="4:10" ht="12.75">
      <c r="D92" s="9"/>
      <c r="E92" s="9"/>
      <c r="F92" s="10"/>
      <c r="G92" s="9"/>
      <c r="H92" s="9"/>
      <c r="I92" s="9"/>
      <c r="J92" s="9"/>
    </row>
    <row r="93" spans="4:10" ht="12.75">
      <c r="D93" s="9"/>
      <c r="E93" s="9"/>
      <c r="F93" s="10"/>
      <c r="G93" s="9"/>
      <c r="H93" s="9"/>
      <c r="I93" s="9"/>
      <c r="J93" s="9"/>
    </row>
    <row r="94" spans="4:10" ht="12.75">
      <c r="D94" s="9"/>
      <c r="E94" s="9"/>
      <c r="F94" s="10"/>
      <c r="G94" s="9"/>
      <c r="H94" s="9"/>
      <c r="I94" s="9"/>
      <c r="J94" s="9"/>
    </row>
    <row r="95" spans="4:10" ht="12.75">
      <c r="D95" s="9"/>
      <c r="E95" s="9"/>
      <c r="F95" s="10"/>
      <c r="G95" s="9"/>
      <c r="H95" s="9"/>
      <c r="I95" s="9"/>
      <c r="J95" s="9"/>
    </row>
    <row r="96" spans="4:10" ht="12.75">
      <c r="D96" s="9"/>
      <c r="E96" s="9"/>
      <c r="F96" s="10"/>
      <c r="G96" s="9"/>
      <c r="H96" s="9"/>
      <c r="I96" s="9"/>
      <c r="J96" s="9"/>
    </row>
    <row r="97" spans="4:10" ht="12.75">
      <c r="D97" s="9"/>
      <c r="E97" s="9"/>
      <c r="F97" s="10"/>
      <c r="G97" s="9"/>
      <c r="H97" s="9"/>
      <c r="I97" s="9"/>
      <c r="J97" s="9"/>
    </row>
    <row r="98" spans="4:10" ht="12.75">
      <c r="D98" s="9"/>
      <c r="E98" s="9"/>
      <c r="F98" s="10"/>
      <c r="G98" s="9"/>
      <c r="H98" s="9"/>
      <c r="I98" s="9"/>
      <c r="J98" s="9"/>
    </row>
    <row r="99" spans="4:10" ht="12.75">
      <c r="D99" s="9"/>
      <c r="E99" s="9"/>
      <c r="F99" s="10"/>
      <c r="G99" s="9"/>
      <c r="H99" s="9"/>
      <c r="I99" s="9"/>
      <c r="J99" s="9"/>
    </row>
    <row r="100" spans="4:10" ht="12.75">
      <c r="D100" s="9"/>
      <c r="E100" s="9"/>
      <c r="F100" s="10"/>
      <c r="G100" s="9"/>
      <c r="H100" s="9"/>
      <c r="I100" s="9"/>
      <c r="J100" s="9"/>
    </row>
    <row r="101" spans="4:10" ht="12.75">
      <c r="D101" s="9"/>
      <c r="E101" s="9"/>
      <c r="F101" s="10"/>
      <c r="G101" s="9"/>
      <c r="H101" s="9"/>
      <c r="I101" s="9"/>
      <c r="J101" s="9"/>
    </row>
    <row r="102" spans="4:10" ht="12.75">
      <c r="D102" s="9"/>
      <c r="E102" s="9"/>
      <c r="F102" s="10"/>
      <c r="G102" s="9"/>
      <c r="H102" s="9"/>
      <c r="I102" s="9"/>
      <c r="J102" s="9"/>
    </row>
    <row r="103" spans="4:10" ht="12.75">
      <c r="D103" s="9"/>
      <c r="E103" s="9"/>
      <c r="F103" s="9"/>
      <c r="G103" s="9"/>
      <c r="H103" s="9"/>
      <c r="I103" s="9"/>
      <c r="J103" s="9"/>
    </row>
    <row r="104" spans="4:10" ht="12.75">
      <c r="D104" s="9"/>
      <c r="E104" s="9"/>
      <c r="F104" s="9"/>
      <c r="G104" s="9"/>
      <c r="H104" s="9"/>
      <c r="I104" s="9"/>
      <c r="J104" s="9"/>
    </row>
    <row r="105" spans="4:10" ht="12.75">
      <c r="D105" s="9"/>
      <c r="E105" s="9"/>
      <c r="F105" s="9"/>
      <c r="G105" s="9"/>
      <c r="H105" s="9"/>
      <c r="I105" s="9"/>
      <c r="J105" s="9"/>
    </row>
    <row r="106" spans="4:10" ht="12.75">
      <c r="D106" s="9"/>
      <c r="E106" s="9"/>
      <c r="F106" s="9"/>
      <c r="G106" s="9"/>
      <c r="H106" s="9"/>
      <c r="I106" s="9"/>
      <c r="J106" s="9"/>
    </row>
    <row r="107" spans="4:10" ht="12.75">
      <c r="D107" s="9"/>
      <c r="E107" s="9"/>
      <c r="F107" s="9"/>
      <c r="G107" s="9"/>
      <c r="H107" s="9"/>
      <c r="I107" s="9"/>
      <c r="J107" s="9"/>
    </row>
    <row r="108" spans="4:10" ht="12.75">
      <c r="D108" s="9"/>
      <c r="E108" s="9"/>
      <c r="F108" s="9"/>
      <c r="G108" s="9"/>
      <c r="H108" s="9"/>
      <c r="I108" s="9"/>
      <c r="J108" s="9"/>
    </row>
    <row r="109" spans="4:10" ht="12.75">
      <c r="D109" s="9"/>
      <c r="E109" s="9"/>
      <c r="F109" s="9"/>
      <c r="G109" s="9"/>
      <c r="H109" s="9"/>
      <c r="I109" s="9"/>
      <c r="J109" s="9"/>
    </row>
    <row r="110" spans="4:10" ht="12.75">
      <c r="D110" s="9"/>
      <c r="E110" s="9"/>
      <c r="F110" s="9"/>
      <c r="G110" s="9"/>
      <c r="H110" s="9"/>
      <c r="I110" s="9"/>
      <c r="J110" s="9"/>
    </row>
    <row r="111" spans="4:10" ht="12.75">
      <c r="D111" s="9"/>
      <c r="E111" s="9"/>
      <c r="F111" s="9"/>
      <c r="G111" s="9"/>
      <c r="H111" s="9"/>
      <c r="I111" s="9"/>
      <c r="J111" s="9"/>
    </row>
    <row r="112" spans="4:10" ht="12.75">
      <c r="D112" s="9"/>
      <c r="E112" s="9"/>
      <c r="F112" s="9"/>
      <c r="G112" s="9"/>
      <c r="H112" s="9"/>
      <c r="I112" s="9"/>
      <c r="J112" s="9"/>
    </row>
    <row r="113" spans="4:10" ht="12.75">
      <c r="D113" s="9"/>
      <c r="E113" s="9"/>
      <c r="F113" s="9"/>
      <c r="G113" s="9"/>
      <c r="H113" s="9"/>
      <c r="I113" s="9"/>
      <c r="J113" s="9"/>
    </row>
    <row r="114" spans="4:10" ht="12.75">
      <c r="D114" s="9"/>
      <c r="E114" s="9"/>
      <c r="F114" s="9"/>
      <c r="G114" s="9"/>
      <c r="H114" s="9"/>
      <c r="I114" s="9"/>
      <c r="J114" s="9"/>
    </row>
    <row r="115" spans="4:10" ht="12.75">
      <c r="D115" s="9"/>
      <c r="E115" s="9"/>
      <c r="F115" s="9"/>
      <c r="G115" s="9"/>
      <c r="H115" s="9"/>
      <c r="I115" s="9"/>
      <c r="J115" s="9"/>
    </row>
    <row r="116" spans="4:10" ht="12.75">
      <c r="D116" s="9"/>
      <c r="E116" s="9"/>
      <c r="F116" s="9"/>
      <c r="G116" s="9"/>
      <c r="H116" s="9"/>
      <c r="I116" s="9"/>
      <c r="J116" s="9"/>
    </row>
    <row r="117" spans="4:10" ht="12.75">
      <c r="D117" s="9"/>
      <c r="E117" s="9"/>
      <c r="F117" s="9"/>
      <c r="G117" s="9"/>
      <c r="H117" s="9"/>
      <c r="I117" s="9"/>
      <c r="J117" s="9"/>
    </row>
    <row r="118" spans="4:10" ht="12.75">
      <c r="D118" s="9"/>
      <c r="E118" s="9"/>
      <c r="F118" s="9"/>
      <c r="G118" s="9"/>
      <c r="H118" s="9"/>
      <c r="I118" s="9"/>
      <c r="J118" s="9"/>
    </row>
    <row r="119" spans="4:10" ht="12.75">
      <c r="D119" s="9"/>
      <c r="E119" s="9"/>
      <c r="F119" s="9"/>
      <c r="G119" s="9"/>
      <c r="H119" s="9"/>
      <c r="I119" s="9"/>
      <c r="J119" s="9"/>
    </row>
    <row r="120" spans="4:10" ht="12.75">
      <c r="D120" s="9"/>
      <c r="E120" s="9"/>
      <c r="F120" s="9"/>
      <c r="G120" s="9"/>
      <c r="H120" s="9"/>
      <c r="I120" s="9"/>
      <c r="J120" s="9"/>
    </row>
    <row r="121" spans="4:10" ht="12.75">
      <c r="D121" s="9"/>
      <c r="E121" s="9"/>
      <c r="F121" s="9"/>
      <c r="G121" s="9"/>
      <c r="H121" s="9"/>
      <c r="I121" s="9"/>
      <c r="J121" s="9"/>
    </row>
    <row r="122" spans="4:10" ht="12.75">
      <c r="D122" s="9"/>
      <c r="E122" s="9"/>
      <c r="F122" s="9"/>
      <c r="G122" s="9"/>
      <c r="H122" s="9"/>
      <c r="I122" s="9"/>
      <c r="J122" s="9"/>
    </row>
    <row r="123" spans="4:10" ht="12.75">
      <c r="D123" s="9"/>
      <c r="E123" s="9"/>
      <c r="F123" s="9"/>
      <c r="G123" s="9"/>
      <c r="H123" s="9"/>
      <c r="I123" s="9"/>
      <c r="J123" s="9"/>
    </row>
    <row r="124" spans="4:10" ht="12.75">
      <c r="D124" s="9"/>
      <c r="E124" s="9"/>
      <c r="F124" s="9"/>
      <c r="G124" s="9"/>
      <c r="H124" s="9"/>
      <c r="I124" s="9"/>
      <c r="J124" s="9"/>
    </row>
    <row r="125" spans="4:10" ht="12.75">
      <c r="D125" s="9"/>
      <c r="E125" s="9"/>
      <c r="F125" s="9"/>
      <c r="G125" s="9"/>
      <c r="H125" s="9"/>
      <c r="I125" s="9"/>
      <c r="J125" s="9"/>
    </row>
    <row r="126" spans="4:10" ht="12.75">
      <c r="D126" s="9"/>
      <c r="E126" s="9"/>
      <c r="F126" s="9"/>
      <c r="G126" s="9"/>
      <c r="H126" s="9"/>
      <c r="I126" s="9"/>
      <c r="J126" s="9"/>
    </row>
    <row r="127" spans="4:10" ht="12.75">
      <c r="D127" s="9"/>
      <c r="E127" s="9"/>
      <c r="F127" s="9"/>
      <c r="G127" s="9"/>
      <c r="H127" s="9"/>
      <c r="I127" s="9"/>
      <c r="J127" s="9"/>
    </row>
    <row r="128" spans="4:10" ht="12.75">
      <c r="D128" s="9"/>
      <c r="E128" s="9"/>
      <c r="F128" s="9"/>
      <c r="G128" s="9"/>
      <c r="H128" s="9"/>
      <c r="I128" s="9"/>
      <c r="J128" s="9"/>
    </row>
    <row r="129" spans="4:10" ht="12.75">
      <c r="D129" s="9"/>
      <c r="E129" s="9"/>
      <c r="F129" s="9"/>
      <c r="G129" s="9"/>
      <c r="H129" s="9"/>
      <c r="I129" s="9"/>
      <c r="J129" s="9"/>
    </row>
    <row r="130" spans="4:10" ht="12.75">
      <c r="D130" s="9"/>
      <c r="E130" s="9"/>
      <c r="F130" s="9"/>
      <c r="G130" s="9"/>
      <c r="H130" s="9"/>
      <c r="I130" s="9"/>
      <c r="J130" s="9"/>
    </row>
    <row r="131" spans="4:10" ht="12.75">
      <c r="D131" s="9"/>
      <c r="E131" s="9"/>
      <c r="F131" s="9"/>
      <c r="G131" s="9"/>
      <c r="H131" s="9"/>
      <c r="I131" s="9"/>
      <c r="J131" s="9"/>
    </row>
    <row r="132" spans="4:10" ht="12.75">
      <c r="D132" s="9"/>
      <c r="E132" s="9"/>
      <c r="F132" s="9"/>
      <c r="G132" s="9"/>
      <c r="H132" s="9"/>
      <c r="I132" s="9"/>
      <c r="J132" s="9"/>
    </row>
    <row r="133" spans="4:10" ht="12.75">
      <c r="D133" s="9"/>
      <c r="E133" s="9"/>
      <c r="F133" s="9"/>
      <c r="G133" s="9"/>
      <c r="H133" s="9"/>
      <c r="I133" s="9"/>
      <c r="J133" s="9"/>
    </row>
    <row r="134" spans="4:10" ht="12.75">
      <c r="D134" s="9"/>
      <c r="E134" s="9"/>
      <c r="F134" s="9"/>
      <c r="G134" s="9"/>
      <c r="H134" s="9"/>
      <c r="I134" s="9"/>
      <c r="J134" s="9"/>
    </row>
    <row r="135" spans="4:10" ht="12.75">
      <c r="D135" s="9"/>
      <c r="E135" s="9"/>
      <c r="F135" s="9"/>
      <c r="G135" s="9"/>
      <c r="H135" s="9"/>
      <c r="I135" s="9"/>
      <c r="J135" s="9"/>
    </row>
    <row r="136" spans="4:10" ht="12.75">
      <c r="D136" s="9"/>
      <c r="E136" s="9"/>
      <c r="F136" s="9"/>
      <c r="G136" s="9"/>
      <c r="H136" s="9"/>
      <c r="I136" s="9"/>
      <c r="J136" s="9"/>
    </row>
    <row r="137" spans="4:10" ht="12.75">
      <c r="D137" s="9"/>
      <c r="E137" s="9"/>
      <c r="F137" s="9"/>
      <c r="G137" s="9"/>
      <c r="H137" s="9"/>
      <c r="I137" s="9"/>
      <c r="J137" s="9"/>
    </row>
  </sheetData>
  <mergeCells count="4">
    <mergeCell ref="H12:J12"/>
    <mergeCell ref="A1:J1"/>
    <mergeCell ref="A6:J6"/>
    <mergeCell ref="D12:F12"/>
  </mergeCells>
  <printOptions horizontalCentered="1"/>
  <pageMargins left="0.5" right="0.5" top="0.5" bottom="0.5" header="0.5" footer="0.5"/>
  <pageSetup horizontalDpi="600" verticalDpi="600" orientation="portrait" paperSize="9" r:id="rId3"/>
  <headerFooter alignWithMargins="0">
    <oddFooter>&amp;C1</oddFooter>
  </headerFooter>
  <legacyDrawing r:id="rId2"/>
  <oleObjects>
    <oleObject progId="MS_ClipArt_Gallery" shapeId="2745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zoomScaleSheetLayoutView="100" workbookViewId="0" topLeftCell="A1">
      <selection activeCell="D50" sqref="D50"/>
    </sheetView>
  </sheetViews>
  <sheetFormatPr defaultColWidth="9.140625" defaultRowHeight="12.75"/>
  <cols>
    <col min="1" max="1" width="3.7109375" style="4" customWidth="1"/>
    <col min="2" max="2" width="44.7109375" style="4" bestFit="1" customWidth="1"/>
    <col min="3" max="3" width="10.7109375" style="4" customWidth="1"/>
    <col min="4" max="4" width="12.7109375" style="15" customWidth="1"/>
    <col min="5" max="5" width="2.7109375" style="4" customWidth="1"/>
    <col min="6" max="6" width="12.7109375" style="4" hidden="1" customWidth="1"/>
    <col min="7" max="7" width="2.7109375" style="4" hidden="1" customWidth="1"/>
    <col min="8" max="8" width="5.7109375" style="4" hidden="1" customWidth="1"/>
    <col min="9" max="9" width="12.7109375" style="4" customWidth="1"/>
    <col min="10" max="10" width="1.7109375" style="4" customWidth="1"/>
    <col min="11" max="11" width="5.140625" style="4" customWidth="1"/>
    <col min="12" max="16384" width="9.140625" style="4" customWidth="1"/>
  </cols>
  <sheetData>
    <row r="1" spans="1:11" s="7" customFormat="1" ht="15">
      <c r="A1" s="112" t="s">
        <v>20</v>
      </c>
      <c r="B1" s="112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2.75">
      <c r="A2" s="13" t="s">
        <v>46</v>
      </c>
      <c r="B2" s="12"/>
      <c r="C2" s="13"/>
      <c r="D2" s="11"/>
      <c r="E2" s="13"/>
      <c r="F2" s="13"/>
      <c r="G2" s="13"/>
      <c r="H2" s="13"/>
      <c r="I2" s="13"/>
      <c r="J2" s="13"/>
      <c r="K2" s="13"/>
    </row>
    <row r="3" spans="1:11" ht="12.75">
      <c r="A3" s="13" t="s">
        <v>21</v>
      </c>
      <c r="B3" s="11"/>
      <c r="C3" s="13"/>
      <c r="D3" s="11"/>
      <c r="E3" s="13"/>
      <c r="F3" s="13"/>
      <c r="G3" s="13"/>
      <c r="H3" s="13"/>
      <c r="I3" s="13"/>
      <c r="J3" s="13"/>
      <c r="K3" s="13"/>
    </row>
    <row r="4" spans="1:11" s="38" customFormat="1" ht="12.75">
      <c r="A4" s="36"/>
      <c r="B4" s="37"/>
      <c r="C4" s="36"/>
      <c r="D4" s="37"/>
      <c r="E4" s="36"/>
      <c r="F4" s="36"/>
      <c r="G4" s="36"/>
      <c r="H4" s="36"/>
      <c r="I4" s="36"/>
      <c r="J4" s="36"/>
      <c r="K4" s="36"/>
    </row>
    <row r="5" spans="1:11" s="19" customFormat="1" ht="12.75">
      <c r="A5" s="40"/>
      <c r="B5" s="40"/>
      <c r="C5" s="39"/>
      <c r="D5" s="40"/>
      <c r="E5" s="39"/>
      <c r="F5" s="39"/>
      <c r="G5" s="39"/>
      <c r="H5" s="39"/>
      <c r="I5" s="39"/>
      <c r="J5" s="39"/>
      <c r="K5" s="39"/>
    </row>
    <row r="6" spans="1:11" s="19" customFormat="1" ht="18.75">
      <c r="A6" s="114" t="s">
        <v>30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7" spans="1:4" s="38" customFormat="1" ht="12.75">
      <c r="A7" s="41"/>
      <c r="B7" s="41"/>
      <c r="C7" s="42"/>
      <c r="D7" s="88"/>
    </row>
    <row r="8" spans="1:3" ht="12.75">
      <c r="A8" s="14"/>
      <c r="B8" s="14"/>
      <c r="C8" s="6"/>
    </row>
    <row r="9" spans="1:4" s="45" customFormat="1" ht="15.75">
      <c r="A9" s="43" t="s">
        <v>47</v>
      </c>
      <c r="B9" s="43"/>
      <c r="C9" s="44"/>
      <c r="D9" s="89"/>
    </row>
    <row r="10" ht="12.75"/>
    <row r="11" spans="4:9" s="50" customFormat="1" ht="12.75">
      <c r="D11" s="49" t="s">
        <v>50</v>
      </c>
      <c r="F11" s="49" t="s">
        <v>50</v>
      </c>
      <c r="I11" s="50" t="s">
        <v>48</v>
      </c>
    </row>
    <row r="12" spans="4:9" s="50" customFormat="1" ht="12.75">
      <c r="D12" s="49" t="s">
        <v>49</v>
      </c>
      <c r="F12" s="49" t="s">
        <v>49</v>
      </c>
      <c r="I12" s="50" t="s">
        <v>49</v>
      </c>
    </row>
    <row r="13" spans="4:10" ht="12.75">
      <c r="D13" s="47">
        <v>39813</v>
      </c>
      <c r="E13" s="50"/>
      <c r="F13" s="47">
        <v>37894</v>
      </c>
      <c r="G13" s="50"/>
      <c r="I13" s="77">
        <v>39447</v>
      </c>
      <c r="J13" s="46"/>
    </row>
    <row r="14" spans="4:10" ht="12.75">
      <c r="D14" s="49" t="s">
        <v>0</v>
      </c>
      <c r="E14" s="50"/>
      <c r="F14" s="49" t="s">
        <v>0</v>
      </c>
      <c r="G14" s="50"/>
      <c r="I14" s="48" t="s">
        <v>0</v>
      </c>
      <c r="J14" s="46"/>
    </row>
    <row r="15" spans="1:10" ht="12.75" customHeight="1">
      <c r="A15" s="15" t="s">
        <v>110</v>
      </c>
      <c r="D15" s="49"/>
      <c r="E15" s="50"/>
      <c r="F15" s="49"/>
      <c r="G15" s="50"/>
      <c r="I15" s="48"/>
      <c r="J15" s="46"/>
    </row>
    <row r="16" spans="1:10" ht="12.75" customHeight="1">
      <c r="A16" s="15" t="s">
        <v>108</v>
      </c>
      <c r="D16" s="49"/>
      <c r="E16" s="50"/>
      <c r="F16" s="49"/>
      <c r="G16" s="50"/>
      <c r="I16" s="48"/>
      <c r="J16" s="46"/>
    </row>
    <row r="17" spans="1:10" ht="12.75" customHeight="1">
      <c r="A17" s="4" t="s">
        <v>113</v>
      </c>
      <c r="D17" s="83">
        <v>423104</v>
      </c>
      <c r="E17" s="50"/>
      <c r="F17" s="57">
        <v>23127</v>
      </c>
      <c r="G17" s="50"/>
      <c r="H17" s="57"/>
      <c r="I17" s="57">
        <v>279861</v>
      </c>
      <c r="J17" s="57"/>
    </row>
    <row r="18" spans="1:11" ht="12.75" customHeight="1">
      <c r="A18" s="4" t="s">
        <v>115</v>
      </c>
      <c r="D18" s="83">
        <v>0</v>
      </c>
      <c r="E18" s="50"/>
      <c r="F18" s="57">
        <v>1335</v>
      </c>
      <c r="G18" s="50"/>
      <c r="H18" s="57"/>
      <c r="I18" s="57">
        <v>0</v>
      </c>
      <c r="J18" s="57"/>
      <c r="K18" s="73"/>
    </row>
    <row r="19" spans="1:10" ht="12.75" customHeight="1">
      <c r="A19" s="4" t="s">
        <v>116</v>
      </c>
      <c r="D19" s="83">
        <v>0</v>
      </c>
      <c r="E19" s="50"/>
      <c r="F19" s="57">
        <v>-2488</v>
      </c>
      <c r="G19" s="50"/>
      <c r="H19" s="57"/>
      <c r="I19" s="57">
        <v>0</v>
      </c>
      <c r="J19" s="57"/>
    </row>
    <row r="20" spans="1:10" ht="12.75" customHeight="1">
      <c r="A20" s="4" t="s">
        <v>117</v>
      </c>
      <c r="D20" s="79">
        <v>12000</v>
      </c>
      <c r="E20" s="50"/>
      <c r="F20" s="57">
        <v>0</v>
      </c>
      <c r="G20" s="50"/>
      <c r="H20" s="57"/>
      <c r="I20" s="65">
        <v>12000</v>
      </c>
      <c r="J20" s="57"/>
    </row>
    <row r="21" spans="1:12" ht="12.75" customHeight="1">
      <c r="A21" s="4" t="s">
        <v>118</v>
      </c>
      <c r="D21" s="79">
        <v>0</v>
      </c>
      <c r="E21" s="50"/>
      <c r="F21" s="57">
        <v>0</v>
      </c>
      <c r="G21" s="50"/>
      <c r="H21" s="57"/>
      <c r="I21" s="65">
        <v>0</v>
      </c>
      <c r="J21" s="57"/>
      <c r="L21" s="73"/>
    </row>
    <row r="22" spans="1:10" ht="12.75" customHeight="1">
      <c r="A22" s="4" t="s">
        <v>114</v>
      </c>
      <c r="D22" s="83">
        <v>49435</v>
      </c>
      <c r="E22" s="50"/>
      <c r="F22" s="57">
        <v>49485</v>
      </c>
      <c r="G22" s="50"/>
      <c r="H22" s="57"/>
      <c r="I22" s="57">
        <v>55619</v>
      </c>
      <c r="J22" s="57"/>
    </row>
    <row r="23" spans="1:10" ht="12.75" customHeight="1">
      <c r="A23" s="4" t="s">
        <v>100</v>
      </c>
      <c r="D23" s="62">
        <v>0</v>
      </c>
      <c r="E23" s="48"/>
      <c r="F23" s="58"/>
      <c r="G23" s="48"/>
      <c r="H23" s="58"/>
      <c r="I23" s="58">
        <v>19356</v>
      </c>
      <c r="J23" s="59"/>
    </row>
    <row r="24" ht="12.75"/>
    <row r="25" spans="4:12" ht="12.75" customHeight="1">
      <c r="D25" s="101">
        <f>SUM(D17:D24)</f>
        <v>484539</v>
      </c>
      <c r="E25" s="50"/>
      <c r="F25" s="57"/>
      <c r="G25" s="50"/>
      <c r="H25" s="57"/>
      <c r="I25" s="102">
        <f>SUM(I17:I24)</f>
        <v>366836</v>
      </c>
      <c r="J25" s="57"/>
      <c r="L25" s="73"/>
    </row>
    <row r="26" spans="4:12" ht="12.75" customHeight="1">
      <c r="D26" s="79"/>
      <c r="E26" s="50"/>
      <c r="F26" s="57"/>
      <c r="G26" s="50"/>
      <c r="H26" s="57"/>
      <c r="I26" s="65"/>
      <c r="J26" s="57"/>
      <c r="L26" s="73"/>
    </row>
    <row r="27" spans="1:10" ht="12.75" customHeight="1">
      <c r="A27" s="15" t="s">
        <v>109</v>
      </c>
      <c r="D27" s="83"/>
      <c r="E27" s="50"/>
      <c r="F27" s="57"/>
      <c r="G27" s="50"/>
      <c r="H27" s="57"/>
      <c r="I27" s="57"/>
      <c r="J27" s="57"/>
    </row>
    <row r="28" spans="2:10" ht="12.75" customHeight="1">
      <c r="B28" s="4" t="s">
        <v>52</v>
      </c>
      <c r="D28" s="62">
        <v>5449</v>
      </c>
      <c r="E28" s="48"/>
      <c r="F28" s="58">
        <v>4282</v>
      </c>
      <c r="G28" s="48"/>
      <c r="H28" s="58"/>
      <c r="I28" s="58">
        <v>11795</v>
      </c>
      <c r="J28" s="59"/>
    </row>
    <row r="29" spans="2:10" ht="12.75" customHeight="1" hidden="1">
      <c r="B29" s="4" t="s">
        <v>31</v>
      </c>
      <c r="D29" s="62">
        <v>0</v>
      </c>
      <c r="E29" s="48"/>
      <c r="F29" s="58">
        <v>0</v>
      </c>
      <c r="G29" s="48"/>
      <c r="H29" s="58"/>
      <c r="I29" s="58">
        <v>0</v>
      </c>
      <c r="J29" s="59"/>
    </row>
    <row r="30" spans="2:10" ht="12.75" customHeight="1">
      <c r="B30" s="4" t="s">
        <v>99</v>
      </c>
      <c r="D30" s="62">
        <v>139178</v>
      </c>
      <c r="E30" s="48"/>
      <c r="F30" s="58">
        <v>77067</v>
      </c>
      <c r="G30" s="48"/>
      <c r="H30" s="58"/>
      <c r="I30" s="58">
        <v>179589</v>
      </c>
      <c r="J30" s="59"/>
    </row>
    <row r="31" spans="2:10" ht="12.75" customHeight="1">
      <c r="B31" s="4" t="s">
        <v>37</v>
      </c>
      <c r="D31" s="103">
        <v>764</v>
      </c>
      <c r="E31" s="48"/>
      <c r="F31" s="58">
        <v>553</v>
      </c>
      <c r="G31" s="48"/>
      <c r="H31" s="58"/>
      <c r="I31" s="58">
        <v>757</v>
      </c>
      <c r="J31" s="59"/>
    </row>
    <row r="32" spans="2:10" ht="12.75" customHeight="1">
      <c r="B32" s="4" t="s">
        <v>74</v>
      </c>
      <c r="D32" s="103">
        <v>2470</v>
      </c>
      <c r="E32" s="48"/>
      <c r="F32" s="58"/>
      <c r="G32" s="48"/>
      <c r="H32" s="58"/>
      <c r="I32" s="58">
        <v>2966</v>
      </c>
      <c r="J32" s="59"/>
    </row>
    <row r="33" spans="2:10" ht="12.75" customHeight="1">
      <c r="B33" s="4" t="s">
        <v>32</v>
      </c>
      <c r="D33" s="62">
        <v>10839</v>
      </c>
      <c r="E33" s="48"/>
      <c r="F33" s="58">
        <v>3094</v>
      </c>
      <c r="G33" s="48"/>
      <c r="H33" s="58"/>
      <c r="I33" s="58">
        <v>11505</v>
      </c>
      <c r="J33" s="59"/>
    </row>
    <row r="34" spans="2:10" ht="12.75" customHeight="1">
      <c r="B34" s="4" t="s">
        <v>33</v>
      </c>
      <c r="D34" s="62">
        <v>14429</v>
      </c>
      <c r="E34" s="48"/>
      <c r="F34" s="58">
        <v>5926</v>
      </c>
      <c r="G34" s="48"/>
      <c r="H34" s="58"/>
      <c r="I34" s="67">
        <v>10897</v>
      </c>
      <c r="J34" s="59"/>
    </row>
    <row r="35" spans="4:10" ht="12.75" customHeight="1">
      <c r="D35" s="104">
        <f>+SUM(D28:D34)</f>
        <v>173129</v>
      </c>
      <c r="E35" s="48"/>
      <c r="F35" s="58">
        <f>+SUM(F28:F34)</f>
        <v>90922</v>
      </c>
      <c r="G35" s="48"/>
      <c r="H35" s="58"/>
      <c r="I35" s="105">
        <f>+SUM(I28:I34)</f>
        <v>217509</v>
      </c>
      <c r="J35" s="59"/>
    </row>
    <row r="36" spans="4:10" ht="12.75" customHeight="1">
      <c r="D36" s="62"/>
      <c r="E36" s="48"/>
      <c r="F36" s="58"/>
      <c r="G36" s="48"/>
      <c r="H36" s="58"/>
      <c r="I36" s="58"/>
      <c r="J36" s="59"/>
    </row>
    <row r="37" spans="2:10" ht="12.75" customHeight="1">
      <c r="B37" s="109" t="s">
        <v>155</v>
      </c>
      <c r="D37" s="62">
        <v>0</v>
      </c>
      <c r="E37" s="48"/>
      <c r="F37" s="58"/>
      <c r="G37" s="48"/>
      <c r="H37" s="58"/>
      <c r="I37" s="58">
        <v>0</v>
      </c>
      <c r="J37" s="59"/>
    </row>
    <row r="38" spans="4:10" ht="12.75" customHeight="1">
      <c r="D38" s="62"/>
      <c r="E38" s="50"/>
      <c r="F38" s="58"/>
      <c r="G38" s="50"/>
      <c r="H38" s="58"/>
      <c r="I38" s="58"/>
      <c r="J38" s="59"/>
    </row>
    <row r="39" spans="1:10" ht="12.75" customHeight="1" thickBot="1">
      <c r="A39" s="15" t="s">
        <v>111</v>
      </c>
      <c r="D39" s="106">
        <f>D35+D25+D37</f>
        <v>657668</v>
      </c>
      <c r="E39" s="50"/>
      <c r="F39" s="58"/>
      <c r="G39" s="50"/>
      <c r="H39" s="58"/>
      <c r="I39" s="107">
        <f>I35+I25+I37</f>
        <v>584345</v>
      </c>
      <c r="J39" s="59"/>
    </row>
    <row r="40" spans="4:10" ht="12.75" customHeight="1" thickTop="1">
      <c r="D40" s="62"/>
      <c r="E40" s="50"/>
      <c r="F40" s="58"/>
      <c r="G40" s="50"/>
      <c r="H40" s="58"/>
      <c r="I40" s="58"/>
      <c r="J40" s="59"/>
    </row>
    <row r="41" spans="1:10" ht="12.75" customHeight="1">
      <c r="A41" s="15" t="s">
        <v>112</v>
      </c>
      <c r="D41" s="83"/>
      <c r="E41" s="50"/>
      <c r="F41" s="57"/>
      <c r="G41" s="50"/>
      <c r="H41" s="57"/>
      <c r="I41" s="57"/>
      <c r="J41" s="59"/>
    </row>
    <row r="42" spans="1:10" ht="12.75" customHeight="1">
      <c r="A42" s="4" t="s">
        <v>119</v>
      </c>
      <c r="D42" s="83">
        <v>160773</v>
      </c>
      <c r="E42" s="50"/>
      <c r="F42" s="57">
        <v>132870</v>
      </c>
      <c r="G42" s="50"/>
      <c r="H42" s="57"/>
      <c r="I42" s="57">
        <v>160773</v>
      </c>
      <c r="J42" s="59"/>
    </row>
    <row r="43" spans="1:10" ht="12.75" customHeight="1">
      <c r="A43" s="4" t="s">
        <v>120</v>
      </c>
      <c r="B43" s="61"/>
      <c r="C43" s="61"/>
      <c r="D43" s="62">
        <v>-50910</v>
      </c>
      <c r="E43" s="48"/>
      <c r="F43" s="58">
        <v>-36573</v>
      </c>
      <c r="G43" s="48"/>
      <c r="H43" s="58"/>
      <c r="I43" s="58">
        <v>4358</v>
      </c>
      <c r="J43" s="59"/>
    </row>
    <row r="44" spans="2:10" ht="3" customHeight="1">
      <c r="B44" s="61"/>
      <c r="C44" s="61"/>
      <c r="D44" s="86"/>
      <c r="E44" s="50"/>
      <c r="F44" s="60"/>
      <c r="G44" s="50"/>
      <c r="H44" s="58"/>
      <c r="I44" s="60"/>
      <c r="J44" s="59"/>
    </row>
    <row r="45" spans="2:10" ht="3" customHeight="1">
      <c r="B45" s="61"/>
      <c r="C45" s="61"/>
      <c r="D45" s="62"/>
      <c r="E45" s="50"/>
      <c r="F45" s="58"/>
      <c r="G45" s="50"/>
      <c r="H45" s="58"/>
      <c r="I45" s="58"/>
      <c r="J45" s="59"/>
    </row>
    <row r="46" spans="1:10" ht="12.75" customHeight="1">
      <c r="A46" s="15" t="s">
        <v>121</v>
      </c>
      <c r="D46" s="83">
        <f>+SUM(D42:D45)</f>
        <v>109863</v>
      </c>
      <c r="E46" s="50"/>
      <c r="F46" s="57">
        <f>+SUM(F42:F45)</f>
        <v>96297</v>
      </c>
      <c r="G46" s="50"/>
      <c r="H46" s="57"/>
      <c r="I46" s="57">
        <f>+SUM(I42:I45)</f>
        <v>165131</v>
      </c>
      <c r="J46" s="59"/>
    </row>
    <row r="47" spans="4:10" ht="5.25" customHeight="1">
      <c r="D47" s="83"/>
      <c r="E47" s="50"/>
      <c r="F47" s="57"/>
      <c r="G47" s="50"/>
      <c r="H47" s="57"/>
      <c r="I47" s="57"/>
      <c r="J47" s="59"/>
    </row>
    <row r="48" spans="1:10" ht="12.75" customHeight="1">
      <c r="A48" s="4" t="s">
        <v>122</v>
      </c>
      <c r="D48" s="83">
        <v>399</v>
      </c>
      <c r="E48" s="50"/>
      <c r="F48" s="57">
        <v>0</v>
      </c>
      <c r="G48" s="50"/>
      <c r="H48" s="57"/>
      <c r="I48" s="57">
        <v>570</v>
      </c>
      <c r="J48" s="59"/>
    </row>
    <row r="49" spans="4:10" ht="6" customHeight="1">
      <c r="D49" s="83"/>
      <c r="E49" s="50"/>
      <c r="F49" s="57"/>
      <c r="G49" s="50"/>
      <c r="H49" s="57"/>
      <c r="I49" s="57"/>
      <c r="J49" s="59"/>
    </row>
    <row r="50" spans="1:10" ht="12.75" customHeight="1">
      <c r="A50" s="4" t="s">
        <v>123</v>
      </c>
      <c r="D50" s="104">
        <f>D46+D48</f>
        <v>110262</v>
      </c>
      <c r="E50" s="50"/>
      <c r="F50" s="57"/>
      <c r="G50" s="50"/>
      <c r="H50" s="57"/>
      <c r="I50" s="105">
        <f>I46+I48</f>
        <v>165701</v>
      </c>
      <c r="J50" s="59"/>
    </row>
    <row r="51" spans="4:10" ht="12.75" customHeight="1">
      <c r="D51" s="83"/>
      <c r="E51" s="50"/>
      <c r="F51" s="57"/>
      <c r="G51" s="50"/>
      <c r="H51" s="57"/>
      <c r="I51" s="57"/>
      <c r="J51" s="59"/>
    </row>
    <row r="52" spans="1:10" ht="12.75" customHeight="1">
      <c r="A52" s="15" t="s">
        <v>124</v>
      </c>
      <c r="D52" s="83"/>
      <c r="E52" s="50"/>
      <c r="F52" s="57"/>
      <c r="G52" s="50"/>
      <c r="H52" s="57"/>
      <c r="I52" s="57"/>
      <c r="J52" s="59"/>
    </row>
    <row r="53" spans="1:10" ht="12.75" customHeight="1">
      <c r="A53" s="4" t="s">
        <v>125</v>
      </c>
      <c r="D53" s="83">
        <v>389451</v>
      </c>
      <c r="E53" s="50"/>
      <c r="F53" s="57">
        <v>9675</v>
      </c>
      <c r="G53" s="50"/>
      <c r="H53" s="57"/>
      <c r="I53" s="57">
        <v>308932</v>
      </c>
      <c r="J53" s="59"/>
    </row>
    <row r="54" spans="1:10" ht="12.75" customHeight="1">
      <c r="A54" s="4" t="s">
        <v>153</v>
      </c>
      <c r="D54" s="83">
        <v>0</v>
      </c>
      <c r="E54" s="50"/>
      <c r="F54" s="57"/>
      <c r="G54" s="50"/>
      <c r="H54" s="57"/>
      <c r="I54" s="57">
        <v>0</v>
      </c>
      <c r="J54" s="59"/>
    </row>
    <row r="55" spans="1:10" ht="12.75" customHeight="1">
      <c r="A55" s="4" t="s">
        <v>126</v>
      </c>
      <c r="D55" s="83">
        <v>432</v>
      </c>
      <c r="E55" s="50"/>
      <c r="F55" s="57">
        <v>196</v>
      </c>
      <c r="G55" s="50"/>
      <c r="H55" s="57"/>
      <c r="I55" s="57">
        <v>520</v>
      </c>
      <c r="J55" s="59"/>
    </row>
    <row r="56" spans="4:10" s="15" customFormat="1" ht="12.75" customHeight="1">
      <c r="D56" s="104">
        <f>SUM(D53:D55)</f>
        <v>389883</v>
      </c>
      <c r="E56" s="46"/>
      <c r="F56" s="62">
        <f>+SUM(F45:F55)</f>
        <v>106168</v>
      </c>
      <c r="G56" s="46"/>
      <c r="H56" s="62"/>
      <c r="I56" s="105">
        <f>SUM(I53:I55)</f>
        <v>309452</v>
      </c>
      <c r="J56" s="63"/>
    </row>
    <row r="57" spans="4:7" ht="12.75" customHeight="1">
      <c r="D57" s="91" t="s">
        <v>96</v>
      </c>
      <c r="E57" s="50"/>
      <c r="G57" s="50"/>
    </row>
    <row r="58" spans="1:10" ht="12.75" customHeight="1">
      <c r="A58" s="15" t="s">
        <v>127</v>
      </c>
      <c r="D58" s="83"/>
      <c r="E58" s="50"/>
      <c r="F58" s="57"/>
      <c r="G58" s="50"/>
      <c r="H58" s="57"/>
      <c r="I58" s="57"/>
      <c r="J58" s="59"/>
    </row>
    <row r="59" spans="1:10" ht="12.75" customHeight="1">
      <c r="A59" s="15"/>
      <c r="B59" s="4" t="s">
        <v>34</v>
      </c>
      <c r="D59" s="62">
        <v>60740</v>
      </c>
      <c r="E59" s="48"/>
      <c r="F59" s="58">
        <v>26118</v>
      </c>
      <c r="G59" s="48"/>
      <c r="H59" s="58"/>
      <c r="I59" s="58">
        <v>49313</v>
      </c>
      <c r="J59" s="59"/>
    </row>
    <row r="60" spans="2:10" ht="12.75" customHeight="1">
      <c r="B60" s="4" t="s">
        <v>35</v>
      </c>
      <c r="D60" s="103">
        <v>96783</v>
      </c>
      <c r="E60" s="48"/>
      <c r="F60" s="58">
        <v>27068</v>
      </c>
      <c r="G60" s="48"/>
      <c r="H60" s="58"/>
      <c r="I60" s="58">
        <v>59879</v>
      </c>
      <c r="J60" s="59"/>
    </row>
    <row r="61" spans="2:10" ht="12.75" customHeight="1" hidden="1">
      <c r="B61" s="4" t="s">
        <v>36</v>
      </c>
      <c r="D61" s="62">
        <v>0</v>
      </c>
      <c r="E61" s="48"/>
      <c r="F61" s="58">
        <v>0</v>
      </c>
      <c r="G61" s="48"/>
      <c r="H61" s="58"/>
      <c r="I61" s="58">
        <v>0</v>
      </c>
      <c r="J61" s="59"/>
    </row>
    <row r="62" spans="2:10" ht="12.75" customHeight="1" hidden="1">
      <c r="B62" s="4" t="s">
        <v>38</v>
      </c>
      <c r="D62" s="62">
        <v>0</v>
      </c>
      <c r="E62" s="48"/>
      <c r="F62" s="58">
        <v>0</v>
      </c>
      <c r="G62" s="48"/>
      <c r="H62" s="58"/>
      <c r="I62" s="58">
        <v>0</v>
      </c>
      <c r="J62" s="59"/>
    </row>
    <row r="63" spans="2:10" ht="12.75" customHeight="1">
      <c r="B63" s="4" t="s">
        <v>28</v>
      </c>
      <c r="D63" s="103">
        <v>0</v>
      </c>
      <c r="E63" s="48"/>
      <c r="F63" s="58">
        <v>3027</v>
      </c>
      <c r="G63" s="48"/>
      <c r="H63" s="58"/>
      <c r="I63" s="58">
        <v>0</v>
      </c>
      <c r="J63" s="59"/>
    </row>
    <row r="64" spans="2:10" ht="12.75" customHeight="1" hidden="1">
      <c r="B64" s="4" t="s">
        <v>51</v>
      </c>
      <c r="D64" s="62">
        <v>0</v>
      </c>
      <c r="E64" s="48"/>
      <c r="F64" s="58">
        <v>0</v>
      </c>
      <c r="G64" s="48"/>
      <c r="H64" s="58"/>
      <c r="I64" s="58">
        <v>0</v>
      </c>
      <c r="J64" s="59"/>
    </row>
    <row r="65" spans="4:10" ht="12.75" customHeight="1">
      <c r="D65" s="104">
        <f>+SUM(D59:D64)</f>
        <v>157523</v>
      </c>
      <c r="E65" s="48"/>
      <c r="F65" s="58">
        <f>+SUM(F59:F64)</f>
        <v>56213</v>
      </c>
      <c r="G65" s="48"/>
      <c r="H65" s="58"/>
      <c r="I65" s="105">
        <f>+SUM(I59:I64)</f>
        <v>109192</v>
      </c>
      <c r="J65" s="59"/>
    </row>
    <row r="66" spans="4:10" ht="3" customHeight="1">
      <c r="D66" s="62"/>
      <c r="E66" s="50"/>
      <c r="F66" s="58"/>
      <c r="G66" s="50"/>
      <c r="H66" s="57"/>
      <c r="I66" s="58"/>
      <c r="J66" s="59"/>
    </row>
    <row r="67" spans="1:10" ht="12.75" customHeight="1">
      <c r="A67" s="15" t="s">
        <v>128</v>
      </c>
      <c r="D67" s="62">
        <f>D65+D56</f>
        <v>547406</v>
      </c>
      <c r="E67" s="48"/>
      <c r="F67" s="58">
        <f>+F35-F65</f>
        <v>34709</v>
      </c>
      <c r="G67" s="48"/>
      <c r="H67" s="58"/>
      <c r="I67" s="58">
        <f>I65+I56</f>
        <v>418644</v>
      </c>
      <c r="J67" s="59"/>
    </row>
    <row r="68" spans="4:10" ht="3" customHeight="1">
      <c r="D68" s="86"/>
      <c r="E68" s="50"/>
      <c r="F68" s="60"/>
      <c r="G68" s="50"/>
      <c r="H68" s="58"/>
      <c r="I68" s="60"/>
      <c r="J68" s="59"/>
    </row>
    <row r="69" spans="1:11" ht="3" customHeight="1">
      <c r="A69" s="15"/>
      <c r="B69" s="15"/>
      <c r="C69" s="21"/>
      <c r="D69" s="75"/>
      <c r="E69" s="22"/>
      <c r="F69" s="21"/>
      <c r="G69" s="22"/>
      <c r="H69" s="21"/>
      <c r="I69" s="21"/>
      <c r="J69" s="21"/>
      <c r="K69" s="21"/>
    </row>
    <row r="70" spans="1:10" s="15" customFormat="1" ht="12.75" customHeight="1">
      <c r="A70" s="15" t="s">
        <v>129</v>
      </c>
      <c r="D70" s="62">
        <f>D67+D50</f>
        <v>657668</v>
      </c>
      <c r="E70" s="49"/>
      <c r="F70" s="62">
        <f>+F67+SUM(F17:F24)</f>
        <v>106168</v>
      </c>
      <c r="G70" s="49"/>
      <c r="H70" s="62"/>
      <c r="I70" s="58">
        <f>I67+I50</f>
        <v>584345</v>
      </c>
      <c r="J70" s="63"/>
    </row>
    <row r="71" spans="1:11" ht="3" customHeight="1" thickBot="1">
      <c r="A71" s="15"/>
      <c r="B71" s="15"/>
      <c r="D71" s="90"/>
      <c r="E71" s="49"/>
      <c r="F71" s="51"/>
      <c r="G71" s="49"/>
      <c r="H71" s="21"/>
      <c r="I71" s="51"/>
      <c r="J71" s="21"/>
      <c r="K71" s="15"/>
    </row>
    <row r="72" spans="4:9" ht="12.75" customHeight="1" thickTop="1">
      <c r="D72" s="92"/>
      <c r="E72" s="50"/>
      <c r="F72" s="56"/>
      <c r="G72" s="50"/>
      <c r="H72" s="56"/>
      <c r="I72" s="56"/>
    </row>
    <row r="73" spans="1:9" ht="12.75">
      <c r="A73" s="4" t="s">
        <v>143</v>
      </c>
      <c r="D73" s="92">
        <f>D46/D42</f>
        <v>0.6833423522606408</v>
      </c>
      <c r="E73" s="50"/>
      <c r="F73" s="56" t="e">
        <f>(+F72-F34)/#REF!</f>
        <v>#REF!</v>
      </c>
      <c r="G73" s="50"/>
      <c r="H73" s="56"/>
      <c r="I73" s="92">
        <f>I46/I42</f>
        <v>1.0271065415212752</v>
      </c>
    </row>
    <row r="74" spans="4:9" ht="12.75" customHeight="1">
      <c r="D74" s="92"/>
      <c r="E74" s="56"/>
      <c r="F74" s="56"/>
      <c r="G74" s="56"/>
      <c r="H74" s="56"/>
      <c r="I74" s="56"/>
    </row>
    <row r="75" spans="1:11" ht="12.75">
      <c r="A75" s="27" t="s">
        <v>138</v>
      </c>
      <c r="B75" s="27"/>
      <c r="C75" s="33"/>
      <c r="D75" s="93"/>
      <c r="E75" s="33"/>
      <c r="F75" s="28"/>
      <c r="G75" s="33"/>
      <c r="H75" s="28"/>
      <c r="I75" s="33"/>
      <c r="J75" s="28"/>
      <c r="K75" s="30"/>
    </row>
    <row r="76" spans="1:11" ht="12.75">
      <c r="A76" s="27" t="s">
        <v>166</v>
      </c>
      <c r="B76" s="5"/>
      <c r="C76" s="28"/>
      <c r="D76" s="93"/>
      <c r="E76" s="34"/>
      <c r="F76" s="28"/>
      <c r="G76" s="34"/>
      <c r="H76" s="28"/>
      <c r="I76" s="28"/>
      <c r="J76" s="28"/>
      <c r="K76" s="30"/>
    </row>
    <row r="77" spans="1:11" ht="12.75">
      <c r="A77" s="27"/>
      <c r="B77" s="5"/>
      <c r="C77" s="35"/>
      <c r="D77" s="76"/>
      <c r="E77" s="10"/>
      <c r="F77" s="9"/>
      <c r="G77" s="10"/>
      <c r="H77" s="9"/>
      <c r="I77" s="9"/>
      <c r="J77" s="9"/>
      <c r="K77" s="9"/>
    </row>
    <row r="78" spans="4:9" ht="12.75" customHeight="1">
      <c r="D78" s="92"/>
      <c r="E78" s="56"/>
      <c r="F78" s="56"/>
      <c r="G78" s="56"/>
      <c r="H78" s="56"/>
      <c r="I78" s="56"/>
    </row>
    <row r="79" spans="4:9" ht="12.75">
      <c r="D79" s="56"/>
      <c r="I79" s="73"/>
    </row>
    <row r="80" ht="14.25">
      <c r="A80" s="8"/>
    </row>
  </sheetData>
  <mergeCells count="2">
    <mergeCell ref="A1:K1"/>
    <mergeCell ref="A6:K6"/>
  </mergeCells>
  <printOptions horizontalCentered="1"/>
  <pageMargins left="0.5" right="0.51" top="0.5" bottom="0.5" header="0.5" footer="0.5"/>
  <pageSetup fitToHeight="1" fitToWidth="1" horizontalDpi="600" verticalDpi="600" orientation="portrait" paperSize="9" scale="90" r:id="rId4"/>
  <headerFooter alignWithMargins="0">
    <oddFooter>&amp;C 2</oddFooter>
  </headerFooter>
  <legacyDrawing r:id="rId3"/>
  <oleObjects>
    <oleObject progId="MS_ClipArt_Gallery" shapeId="83881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SheetLayoutView="100" workbookViewId="0" topLeftCell="A10">
      <selection activeCell="F40" sqref="F40"/>
    </sheetView>
  </sheetViews>
  <sheetFormatPr defaultColWidth="9.140625" defaultRowHeight="12.75"/>
  <cols>
    <col min="2" max="2" width="17.57421875" style="0" customWidth="1"/>
    <col min="3" max="3" width="3.8515625" style="0" customWidth="1"/>
    <col min="4" max="4" width="12.7109375" style="0" customWidth="1"/>
    <col min="5" max="5" width="15.8515625" style="0" customWidth="1"/>
    <col min="6" max="6" width="12.7109375" style="0" customWidth="1"/>
    <col min="7" max="7" width="11.7109375" style="0" customWidth="1"/>
    <col min="8" max="8" width="1.28515625" style="0" customWidth="1"/>
    <col min="9" max="9" width="11.140625" style="0" customWidth="1"/>
    <col min="10" max="10" width="9.57421875" style="0" customWidth="1"/>
  </cols>
  <sheetData>
    <row r="1" spans="1:8" s="7" customFormat="1" ht="15">
      <c r="A1" s="112" t="s">
        <v>20</v>
      </c>
      <c r="B1" s="113"/>
      <c r="C1" s="113"/>
      <c r="D1" s="113"/>
      <c r="E1" s="113"/>
      <c r="F1" s="113"/>
      <c r="G1" s="113"/>
      <c r="H1" s="99"/>
    </row>
    <row r="2" spans="1:8" s="4" customFormat="1" ht="12.75">
      <c r="A2" s="13" t="s">
        <v>46</v>
      </c>
      <c r="B2" s="13"/>
      <c r="C2" s="13"/>
      <c r="D2" s="13"/>
      <c r="E2" s="13"/>
      <c r="F2" s="13"/>
      <c r="G2" s="13"/>
      <c r="H2" s="13"/>
    </row>
    <row r="3" spans="1:8" s="4" customFormat="1" ht="12.75">
      <c r="A3" s="13" t="s">
        <v>21</v>
      </c>
      <c r="B3" s="13"/>
      <c r="C3" s="13"/>
      <c r="D3" s="13"/>
      <c r="E3" s="13"/>
      <c r="F3" s="13"/>
      <c r="G3" s="13"/>
      <c r="H3" s="13"/>
    </row>
    <row r="4" spans="1:8" s="38" customFormat="1" ht="12.75">
      <c r="A4" s="36"/>
      <c r="B4" s="36"/>
      <c r="C4" s="36"/>
      <c r="D4" s="36"/>
      <c r="E4" s="36"/>
      <c r="F4" s="36"/>
      <c r="G4" s="36"/>
      <c r="H4" s="36"/>
    </row>
    <row r="5" spans="1:8" s="19" customFormat="1" ht="12.75">
      <c r="A5" s="40"/>
      <c r="B5" s="39"/>
      <c r="C5" s="39"/>
      <c r="D5" s="39"/>
      <c r="E5" s="39"/>
      <c r="F5" s="39"/>
      <c r="G5" s="39"/>
      <c r="H5" s="39"/>
    </row>
    <row r="6" spans="1:8" s="19" customFormat="1" ht="18.75">
      <c r="A6" s="114" t="s">
        <v>30</v>
      </c>
      <c r="B6" s="117"/>
      <c r="C6" s="117"/>
      <c r="D6" s="117"/>
      <c r="E6" s="117"/>
      <c r="F6" s="117"/>
      <c r="G6" s="117"/>
      <c r="H6" s="100"/>
    </row>
    <row r="7" spans="1:4" s="38" customFormat="1" ht="12.75">
      <c r="A7" s="41"/>
      <c r="B7" s="42"/>
      <c r="C7" s="42"/>
      <c r="D7" s="42"/>
    </row>
    <row r="8" spans="1:4" s="4" customFormat="1" ht="12.75">
      <c r="A8" s="14"/>
      <c r="B8" s="6"/>
      <c r="C8" s="6"/>
      <c r="D8" s="6"/>
    </row>
    <row r="9" spans="1:4" s="45" customFormat="1" ht="15.75">
      <c r="A9" s="43" t="s">
        <v>53</v>
      </c>
      <c r="B9" s="44"/>
      <c r="C9" s="44"/>
      <c r="D9" s="44"/>
    </row>
    <row r="10" spans="1:4" s="45" customFormat="1" ht="15.75">
      <c r="A10" s="43" t="s">
        <v>169</v>
      </c>
      <c r="B10" s="44"/>
      <c r="C10" s="44"/>
      <c r="D10" s="44"/>
    </row>
    <row r="11" spans="1:4" s="4" customFormat="1" ht="12.75">
      <c r="A11" s="14"/>
      <c r="B11" s="6"/>
      <c r="C11" s="6"/>
      <c r="D11" s="6"/>
    </row>
    <row r="12" spans="1:5" s="4" customFormat="1" ht="12.75">
      <c r="A12" s="14"/>
      <c r="B12" s="6"/>
      <c r="C12" s="6"/>
      <c r="D12" s="6"/>
      <c r="E12" s="4" t="s">
        <v>131</v>
      </c>
    </row>
    <row r="13" spans="1:6" s="4" customFormat="1" ht="12.75">
      <c r="A13" s="14"/>
      <c r="B13" s="6"/>
      <c r="C13" s="6"/>
      <c r="D13" s="6"/>
      <c r="E13" s="50" t="s">
        <v>130</v>
      </c>
      <c r="F13" s="50" t="s">
        <v>86</v>
      </c>
    </row>
    <row r="14" spans="4:10" s="4" customFormat="1" ht="12.75" customHeight="1">
      <c r="D14" s="49" t="s">
        <v>8</v>
      </c>
      <c r="E14" s="49"/>
      <c r="F14" s="49" t="s">
        <v>39</v>
      </c>
      <c r="G14" s="49"/>
      <c r="H14" s="49"/>
      <c r="I14" s="20" t="s">
        <v>132</v>
      </c>
      <c r="J14" s="20" t="s">
        <v>135</v>
      </c>
    </row>
    <row r="15" spans="4:10" s="4" customFormat="1" ht="12.75" customHeight="1">
      <c r="D15" s="49" t="s">
        <v>9</v>
      </c>
      <c r="E15" s="49" t="s">
        <v>10</v>
      </c>
      <c r="F15" s="49" t="s">
        <v>40</v>
      </c>
      <c r="G15" s="49" t="s">
        <v>41</v>
      </c>
      <c r="H15" s="49"/>
      <c r="I15" s="20" t="s">
        <v>133</v>
      </c>
      <c r="J15" s="20" t="s">
        <v>136</v>
      </c>
    </row>
    <row r="16" spans="4:10" s="4" customFormat="1" ht="12.75" customHeight="1">
      <c r="D16" s="49" t="s">
        <v>0</v>
      </c>
      <c r="E16" s="49" t="s">
        <v>0</v>
      </c>
      <c r="F16" s="49" t="s">
        <v>0</v>
      </c>
      <c r="G16" s="49" t="s">
        <v>0</v>
      </c>
      <c r="H16" s="49"/>
      <c r="I16" s="49" t="s">
        <v>0</v>
      </c>
      <c r="J16" s="49" t="s">
        <v>0</v>
      </c>
    </row>
    <row r="17" spans="4:6" s="4" customFormat="1" ht="12.75" customHeight="1">
      <c r="D17" s="5"/>
      <c r="E17" s="5"/>
      <c r="F17" s="5"/>
    </row>
    <row r="18" spans="1:10" s="4" customFormat="1" ht="12.75" customHeight="1">
      <c r="A18" s="4" t="s">
        <v>154</v>
      </c>
      <c r="D18" s="65">
        <v>146157</v>
      </c>
      <c r="E18" s="57">
        <v>0</v>
      </c>
      <c r="F18" s="57">
        <v>-4879</v>
      </c>
      <c r="G18" s="57">
        <f>+SUM(D18:F18)</f>
        <v>141278</v>
      </c>
      <c r="H18" s="57"/>
      <c r="I18" s="4">
        <v>757</v>
      </c>
      <c r="J18" s="73">
        <f>I18+G18</f>
        <v>142035</v>
      </c>
    </row>
    <row r="19" spans="4:8" s="4" customFormat="1" ht="12.75" customHeight="1">
      <c r="D19" s="57"/>
      <c r="E19" s="57"/>
      <c r="F19" s="57"/>
      <c r="G19" s="57"/>
      <c r="H19" s="57"/>
    </row>
    <row r="20" spans="1:8" s="4" customFormat="1" ht="12.75" customHeight="1">
      <c r="A20" s="4" t="s">
        <v>92</v>
      </c>
      <c r="D20" s="57"/>
      <c r="E20" s="57"/>
      <c r="F20" s="57"/>
      <c r="G20" s="57"/>
      <c r="H20" s="57"/>
    </row>
    <row r="21" spans="1:10" s="4" customFormat="1" ht="12.75" customHeight="1">
      <c r="A21" s="4" t="s">
        <v>93</v>
      </c>
      <c r="D21" s="57">
        <v>14616</v>
      </c>
      <c r="E21" s="57">
        <v>0</v>
      </c>
      <c r="F21" s="57">
        <v>0</v>
      </c>
      <c r="G21" s="57">
        <f>+SUM(D21:F21)</f>
        <v>14616</v>
      </c>
      <c r="H21" s="57"/>
      <c r="J21" s="73">
        <f>I21+G21</f>
        <v>14616</v>
      </c>
    </row>
    <row r="22" spans="4:8" s="4" customFormat="1" ht="12.75" customHeight="1">
      <c r="D22" s="57"/>
      <c r="E22" s="57"/>
      <c r="F22" s="57"/>
      <c r="G22" s="57"/>
      <c r="H22" s="57"/>
    </row>
    <row r="23" spans="1:10" s="4" customFormat="1" ht="12.75" customHeight="1">
      <c r="A23" s="4" t="s">
        <v>134</v>
      </c>
      <c r="D23" s="58">
        <v>0</v>
      </c>
      <c r="E23" s="58">
        <v>0</v>
      </c>
      <c r="F23" s="67">
        <v>9237</v>
      </c>
      <c r="G23" s="57">
        <f>+SUM(D23:F23)</f>
        <v>9237</v>
      </c>
      <c r="H23" s="57"/>
      <c r="I23" s="57">
        <v>-187</v>
      </c>
      <c r="J23" s="73">
        <f>I23+G23</f>
        <v>9050</v>
      </c>
    </row>
    <row r="24" spans="4:10" s="4" customFormat="1" ht="6" customHeight="1">
      <c r="D24" s="60"/>
      <c r="E24" s="60"/>
      <c r="F24" s="60"/>
      <c r="G24" s="60"/>
      <c r="H24" s="58"/>
      <c r="I24" s="60"/>
      <c r="J24" s="60"/>
    </row>
    <row r="25" spans="4:10" s="4" customFormat="1" ht="6" customHeight="1">
      <c r="D25" s="57"/>
      <c r="E25" s="57"/>
      <c r="F25" s="57"/>
      <c r="G25" s="57"/>
      <c r="H25" s="57"/>
      <c r="I25" s="57"/>
      <c r="J25" s="57"/>
    </row>
    <row r="26" spans="1:10" s="4" customFormat="1" ht="12.75" customHeight="1">
      <c r="A26" s="4" t="s">
        <v>158</v>
      </c>
      <c r="D26" s="58">
        <f>+SUM(D18:D24)</f>
        <v>160773</v>
      </c>
      <c r="E26" s="58">
        <f>+SUM(E18:E24)</f>
        <v>0</v>
      </c>
      <c r="F26" s="58">
        <f>+SUM(F18:F24)</f>
        <v>4358</v>
      </c>
      <c r="G26" s="58">
        <f>+SUM(G18:G24)</f>
        <v>165131</v>
      </c>
      <c r="H26" s="58"/>
      <c r="I26" s="58">
        <f>+SUM(I17:I24)</f>
        <v>570</v>
      </c>
      <c r="J26" s="58">
        <f>+SUM(J17:J24)</f>
        <v>165701</v>
      </c>
    </row>
    <row r="27" spans="4:10" s="4" customFormat="1" ht="6" customHeight="1" thickBot="1">
      <c r="D27" s="64"/>
      <c r="E27" s="64"/>
      <c r="F27" s="64"/>
      <c r="G27" s="64"/>
      <c r="H27" s="58"/>
      <c r="I27" s="64"/>
      <c r="J27" s="64"/>
    </row>
    <row r="28" spans="1:10" s="66" customFormat="1" ht="12.75" customHeight="1" thickTop="1">
      <c r="A28" s="1"/>
      <c r="B28" s="1"/>
      <c r="C28" s="1"/>
      <c r="D28" s="2"/>
      <c r="E28" s="2"/>
      <c r="F28" s="2"/>
      <c r="G28" s="2"/>
      <c r="H28" s="2"/>
      <c r="I28" s="2" t="s">
        <v>96</v>
      </c>
      <c r="J28" s="2" t="s">
        <v>96</v>
      </c>
    </row>
    <row r="29" spans="4:6" s="4" customFormat="1" ht="12.75" customHeight="1">
      <c r="D29" s="5"/>
      <c r="E29" s="5"/>
      <c r="F29" s="5"/>
    </row>
    <row r="30" spans="4:9" s="4" customFormat="1" ht="12.75" customHeight="1">
      <c r="D30" s="5"/>
      <c r="E30" s="5"/>
      <c r="F30" s="5"/>
      <c r="I30" s="57"/>
    </row>
    <row r="31" spans="1:12" s="4" customFormat="1" ht="12.75" customHeight="1">
      <c r="A31" s="15" t="s">
        <v>161</v>
      </c>
      <c r="B31" s="15"/>
      <c r="C31" s="15"/>
      <c r="D31" s="79">
        <v>160773</v>
      </c>
      <c r="E31" s="83">
        <v>0</v>
      </c>
      <c r="F31" s="83">
        <v>4358</v>
      </c>
      <c r="G31" s="83">
        <f>+SUM(D31:F31)</f>
        <v>165131</v>
      </c>
      <c r="H31" s="83"/>
      <c r="I31" s="83">
        <v>570</v>
      </c>
      <c r="J31" s="91">
        <f>G31+I31</f>
        <v>165701</v>
      </c>
      <c r="L31" s="73"/>
    </row>
    <row r="32" spans="1:9" s="4" customFormat="1" ht="12.75" customHeight="1">
      <c r="A32" s="15"/>
      <c r="B32" s="15"/>
      <c r="C32" s="15"/>
      <c r="D32" s="83"/>
      <c r="E32" s="83"/>
      <c r="F32" s="83"/>
      <c r="G32" s="83"/>
      <c r="H32" s="83"/>
      <c r="I32" s="57"/>
    </row>
    <row r="33" spans="1:9" s="4" customFormat="1" ht="12.75" customHeight="1">
      <c r="A33" s="15" t="s">
        <v>92</v>
      </c>
      <c r="B33" s="15"/>
      <c r="C33" s="15"/>
      <c r="D33" s="83"/>
      <c r="E33" s="83"/>
      <c r="F33" s="83"/>
      <c r="G33" s="83"/>
      <c r="H33" s="83"/>
      <c r="I33" s="57"/>
    </row>
    <row r="34" spans="1:13" s="4" customFormat="1" ht="12.75" customHeight="1">
      <c r="A34" s="84" t="s">
        <v>93</v>
      </c>
      <c r="B34" s="15"/>
      <c r="C34" s="15"/>
      <c r="D34" s="83"/>
      <c r="E34" s="83">
        <v>0</v>
      </c>
      <c r="F34" s="83"/>
      <c r="G34" s="83">
        <f>+SUM(D34:F34)</f>
        <v>0</v>
      </c>
      <c r="H34" s="83"/>
      <c r="I34" s="57"/>
      <c r="J34" s="91">
        <f>G34+I34</f>
        <v>0</v>
      </c>
      <c r="M34" s="73"/>
    </row>
    <row r="35" spans="1:9" s="4" customFormat="1" ht="12.75" customHeight="1" hidden="1">
      <c r="A35" s="15"/>
      <c r="B35" s="15"/>
      <c r="C35" s="15"/>
      <c r="D35" s="83">
        <v>0</v>
      </c>
      <c r="E35" s="83">
        <v>0</v>
      </c>
      <c r="F35" s="83">
        <v>0</v>
      </c>
      <c r="G35" s="83">
        <f>+SUM(D35:F35)</f>
        <v>0</v>
      </c>
      <c r="H35" s="83"/>
      <c r="I35" s="57"/>
    </row>
    <row r="36" spans="1:9" s="4" customFormat="1" ht="12.75" customHeight="1">
      <c r="A36" s="15"/>
      <c r="B36" s="15"/>
      <c r="C36" s="15"/>
      <c r="D36" s="83"/>
      <c r="E36" s="83"/>
      <c r="F36" s="83"/>
      <c r="G36" s="83"/>
      <c r="H36" s="83"/>
      <c r="I36" s="57"/>
    </row>
    <row r="37" spans="1:10" s="4" customFormat="1" ht="12.75" customHeight="1">
      <c r="A37" s="15" t="s">
        <v>170</v>
      </c>
      <c r="B37" s="15"/>
      <c r="C37" s="15"/>
      <c r="D37" s="83"/>
      <c r="E37" s="83"/>
      <c r="F37" s="83">
        <v>211</v>
      </c>
      <c r="G37" s="83">
        <f>+SUM(D37:F37)</f>
        <v>211</v>
      </c>
      <c r="H37" s="83"/>
      <c r="I37" s="83">
        <v>-206</v>
      </c>
      <c r="J37" s="91">
        <f>G37+I37</f>
        <v>5</v>
      </c>
    </row>
    <row r="38" spans="1:12" s="4" customFormat="1" ht="12.75" customHeight="1">
      <c r="A38" s="15"/>
      <c r="B38" s="15"/>
      <c r="C38" s="15"/>
      <c r="D38" s="83"/>
      <c r="E38" s="83"/>
      <c r="F38" s="83"/>
      <c r="G38" s="83"/>
      <c r="H38" s="83"/>
      <c r="I38" s="57"/>
      <c r="L38" s="73"/>
    </row>
    <row r="39" spans="1:10" s="4" customFormat="1" ht="12.75" customHeight="1">
      <c r="A39" s="15" t="s">
        <v>134</v>
      </c>
      <c r="B39" s="15"/>
      <c r="C39" s="15"/>
      <c r="D39" s="62">
        <v>0</v>
      </c>
      <c r="E39" s="62">
        <v>0</v>
      </c>
      <c r="F39" s="85">
        <v>-55479</v>
      </c>
      <c r="G39" s="83">
        <f>+SUM(D39:F39)</f>
        <v>-55479</v>
      </c>
      <c r="H39" s="83"/>
      <c r="I39" s="83">
        <v>35</v>
      </c>
      <c r="J39" s="91">
        <f>G39+I39</f>
        <v>-55444</v>
      </c>
    </row>
    <row r="40" spans="1:10" s="4" customFormat="1" ht="6" customHeight="1">
      <c r="A40" s="15"/>
      <c r="B40" s="15"/>
      <c r="C40" s="15"/>
      <c r="D40" s="86"/>
      <c r="E40" s="86"/>
      <c r="F40" s="86"/>
      <c r="G40" s="86"/>
      <c r="H40" s="62"/>
      <c r="I40" s="86"/>
      <c r="J40" s="86"/>
    </row>
    <row r="41" spans="1:10" s="4" customFormat="1" ht="6" customHeight="1">
      <c r="A41" s="15"/>
      <c r="B41" s="15"/>
      <c r="C41" s="15"/>
      <c r="D41" s="83"/>
      <c r="E41" s="83"/>
      <c r="F41" s="83"/>
      <c r="G41" s="83"/>
      <c r="H41" s="83"/>
      <c r="I41" s="83"/>
      <c r="J41" s="83"/>
    </row>
    <row r="42" spans="1:10" s="4" customFormat="1" ht="12.75" customHeight="1">
      <c r="A42" s="15" t="s">
        <v>162</v>
      </c>
      <c r="B42" s="15"/>
      <c r="C42" s="15"/>
      <c r="D42" s="62">
        <f>+SUM(D31:D40)</f>
        <v>160773</v>
      </c>
      <c r="E42" s="62">
        <f>+SUM(E31:E40)</f>
        <v>0</v>
      </c>
      <c r="F42" s="62">
        <f>+SUM(F31:F40)</f>
        <v>-50910</v>
      </c>
      <c r="G42" s="62">
        <f>+SUM(G31:G40)</f>
        <v>109863</v>
      </c>
      <c r="H42" s="62"/>
      <c r="I42" s="62">
        <f>+SUM(I31:I40)</f>
        <v>399</v>
      </c>
      <c r="J42" s="62">
        <f>+SUM(J31:J40)</f>
        <v>110262</v>
      </c>
    </row>
    <row r="43" spans="1:10" s="4" customFormat="1" ht="6" customHeight="1" thickBot="1">
      <c r="A43" s="15"/>
      <c r="B43" s="15"/>
      <c r="C43" s="15"/>
      <c r="D43" s="87"/>
      <c r="E43" s="87"/>
      <c r="F43" s="87"/>
      <c r="G43" s="87"/>
      <c r="H43" s="62"/>
      <c r="I43" s="87"/>
      <c r="J43" s="87"/>
    </row>
    <row r="44" spans="1:10" s="66" customFormat="1" ht="12.75" customHeight="1" thickTop="1">
      <c r="A44" s="1"/>
      <c r="B44" s="1"/>
      <c r="C44" s="1"/>
      <c r="D44" s="2" t="s">
        <v>96</v>
      </c>
      <c r="E44" s="2"/>
      <c r="F44" s="2" t="s">
        <v>96</v>
      </c>
      <c r="G44" s="2" t="s">
        <v>96</v>
      </c>
      <c r="H44" s="2"/>
      <c r="I44" s="2" t="s">
        <v>96</v>
      </c>
      <c r="J44" s="2" t="s">
        <v>96</v>
      </c>
    </row>
    <row r="45" spans="1:8" s="66" customFormat="1" ht="12.75" customHeight="1">
      <c r="A45" s="1"/>
      <c r="B45" s="1"/>
      <c r="C45" s="1"/>
      <c r="D45" s="2"/>
      <c r="E45" s="2"/>
      <c r="F45" s="2"/>
      <c r="G45" s="2"/>
      <c r="H45" s="2"/>
    </row>
    <row r="50" spans="4:8" s="1" customFormat="1" ht="12.75" customHeight="1">
      <c r="D50" s="2"/>
      <c r="E50" s="2"/>
      <c r="F50" s="2"/>
      <c r="G50" s="2"/>
      <c r="H50" s="2"/>
    </row>
    <row r="51" spans="1:8" s="1" customFormat="1" ht="12.75" customHeight="1">
      <c r="A51" s="4"/>
      <c r="D51" s="2"/>
      <c r="E51" s="2"/>
      <c r="F51" s="2"/>
      <c r="G51" s="2"/>
      <c r="H51" s="2"/>
    </row>
    <row r="52" spans="4:8" s="1" customFormat="1" ht="12.75" customHeight="1">
      <c r="D52" s="2"/>
      <c r="E52" s="2"/>
      <c r="F52" s="2"/>
      <c r="G52" s="2"/>
      <c r="H52" s="2"/>
    </row>
    <row r="53" spans="1:8" s="4" customFormat="1" ht="12.75">
      <c r="A53" s="27" t="s">
        <v>139</v>
      </c>
      <c r="B53" s="27"/>
      <c r="C53" s="5"/>
      <c r="D53" s="33"/>
      <c r="E53" s="28"/>
      <c r="F53" s="28"/>
      <c r="G53" s="33"/>
      <c r="H53" s="33"/>
    </row>
    <row r="54" spans="1:8" s="4" customFormat="1" ht="12.75">
      <c r="A54" s="27" t="s">
        <v>165</v>
      </c>
      <c r="B54" s="5"/>
      <c r="C54" s="5"/>
      <c r="D54" s="28"/>
      <c r="E54" s="28"/>
      <c r="F54" s="28"/>
      <c r="G54" s="28"/>
      <c r="H54" s="28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</sheetData>
  <mergeCells count="2">
    <mergeCell ref="A1:G1"/>
    <mergeCell ref="A6:G6"/>
  </mergeCells>
  <printOptions horizontalCentered="1"/>
  <pageMargins left="0.5" right="0.29" top="0.5" bottom="0.5" header="0.5" footer="0.5"/>
  <pageSetup fitToHeight="1" fitToWidth="1" horizontalDpi="300" verticalDpi="300" orientation="portrait" paperSize="9" scale="92" r:id="rId2"/>
  <headerFooter alignWithMargins="0"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1"/>
  <sheetViews>
    <sheetView tabSelected="1" zoomScaleSheetLayoutView="110" workbookViewId="0" topLeftCell="A1">
      <selection activeCell="E31" sqref="E31"/>
    </sheetView>
  </sheetViews>
  <sheetFormatPr defaultColWidth="9.140625" defaultRowHeight="12.75"/>
  <cols>
    <col min="1" max="1" width="4.28125" style="0" customWidth="1"/>
    <col min="2" max="2" width="4.421875" style="0" customWidth="1"/>
    <col min="4" max="4" width="13.8515625" style="0" customWidth="1"/>
    <col min="5" max="5" width="26.57421875" style="0" customWidth="1"/>
    <col min="6" max="6" width="3.7109375" style="0" customWidth="1"/>
    <col min="7" max="7" width="2.7109375" style="0" customWidth="1"/>
    <col min="8" max="8" width="12.7109375" style="71" customWidth="1"/>
    <col min="9" max="9" width="2.7109375" style="71" customWidth="1"/>
    <col min="10" max="10" width="12.7109375" style="0" customWidth="1"/>
  </cols>
  <sheetData>
    <row r="1" spans="1:10" s="7" customFormat="1" ht="15">
      <c r="A1" s="112" t="s">
        <v>20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s="4" customFormat="1" ht="12.75">
      <c r="A2" s="13" t="s">
        <v>46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4" customFormat="1" ht="12.75">
      <c r="A3" s="13" t="s">
        <v>21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s="38" customFormat="1" ht="12.75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0" s="19" customFormat="1" ht="12.75">
      <c r="A5" s="40"/>
      <c r="B5" s="39"/>
      <c r="C5" s="39"/>
      <c r="D5" s="39"/>
      <c r="E5" s="39"/>
      <c r="F5" s="39"/>
      <c r="G5" s="39"/>
      <c r="H5" s="39"/>
      <c r="I5" s="39"/>
      <c r="J5" s="39"/>
    </row>
    <row r="6" spans="1:10" s="19" customFormat="1" ht="18.75">
      <c r="A6" s="114" t="s">
        <v>30</v>
      </c>
      <c r="B6" s="114"/>
      <c r="C6" s="114"/>
      <c r="D6" s="114"/>
      <c r="E6" s="114"/>
      <c r="F6" s="114"/>
      <c r="G6" s="114"/>
      <c r="H6" s="114"/>
      <c r="I6" s="114"/>
      <c r="J6" s="114"/>
    </row>
    <row r="7" spans="1:4" s="38" customFormat="1" ht="12.75">
      <c r="A7" s="41"/>
      <c r="B7" s="42"/>
      <c r="C7" s="42"/>
      <c r="D7" s="42"/>
    </row>
    <row r="8" spans="1:4" s="4" customFormat="1" ht="12.75">
      <c r="A8" s="14"/>
      <c r="B8" s="6"/>
      <c r="C8" s="6"/>
      <c r="D8" s="6"/>
    </row>
    <row r="9" spans="1:4" s="45" customFormat="1" ht="15.75">
      <c r="A9" s="43" t="s">
        <v>54</v>
      </c>
      <c r="B9" s="43"/>
      <c r="C9" s="44"/>
      <c r="D9" s="44"/>
    </row>
    <row r="10" spans="1:4" s="45" customFormat="1" ht="15.75">
      <c r="A10" s="43" t="s">
        <v>168</v>
      </c>
      <c r="B10" s="43"/>
      <c r="C10" s="44"/>
      <c r="D10" s="44"/>
    </row>
    <row r="11" spans="1:10" s="45" customFormat="1" ht="15.75" hidden="1">
      <c r="A11" s="43"/>
      <c r="B11" s="43"/>
      <c r="C11" s="44"/>
      <c r="D11" s="44"/>
      <c r="H11" s="49" t="s">
        <v>50</v>
      </c>
      <c r="I11" s="50"/>
      <c r="J11" s="49" t="s">
        <v>48</v>
      </c>
    </row>
    <row r="12" spans="1:10" s="45" customFormat="1" ht="15.75">
      <c r="A12" s="43"/>
      <c r="B12" s="43"/>
      <c r="C12" s="44"/>
      <c r="D12" s="44"/>
      <c r="H12" s="49" t="s">
        <v>49</v>
      </c>
      <c r="I12" s="50"/>
      <c r="J12" s="50" t="s">
        <v>49</v>
      </c>
    </row>
    <row r="13" spans="8:10" ht="12.75">
      <c r="H13" s="47">
        <v>39813</v>
      </c>
      <c r="I13" s="50"/>
      <c r="J13" s="77">
        <v>39447</v>
      </c>
    </row>
    <row r="14" spans="8:10" ht="12.75">
      <c r="H14" s="49" t="s">
        <v>0</v>
      </c>
      <c r="I14" s="49"/>
      <c r="J14" s="50" t="s">
        <v>0</v>
      </c>
    </row>
    <row r="15" spans="1:10" ht="12.75">
      <c r="A15" s="15" t="s">
        <v>42</v>
      </c>
      <c r="H15" s="78"/>
      <c r="J15" s="66"/>
    </row>
    <row r="16" spans="1:10" s="4" customFormat="1" ht="12.75">
      <c r="A16" s="4" t="s">
        <v>61</v>
      </c>
      <c r="H16" s="79">
        <v>-55431</v>
      </c>
      <c r="I16" s="65"/>
      <c r="J16" s="65">
        <v>9201</v>
      </c>
    </row>
    <row r="17" spans="8:10" s="4" customFormat="1" ht="6" customHeight="1">
      <c r="H17" s="79"/>
      <c r="I17" s="65"/>
      <c r="J17" s="65"/>
    </row>
    <row r="18" spans="1:10" s="4" customFormat="1" ht="12.75">
      <c r="A18" s="4" t="s">
        <v>11</v>
      </c>
      <c r="H18" s="79"/>
      <c r="I18" s="65"/>
      <c r="J18" s="65"/>
    </row>
    <row r="19" spans="2:10" s="4" customFormat="1" ht="12.75">
      <c r="B19" s="4" t="s">
        <v>73</v>
      </c>
      <c r="H19" s="79">
        <v>8766</v>
      </c>
      <c r="I19" s="65"/>
      <c r="J19" s="65">
        <v>8537</v>
      </c>
    </row>
    <row r="20" spans="2:10" s="4" customFormat="1" ht="12.75" hidden="1">
      <c r="B20" s="4" t="s">
        <v>83</v>
      </c>
      <c r="H20" s="79">
        <v>0</v>
      </c>
      <c r="I20" s="65"/>
      <c r="J20" s="65">
        <v>0</v>
      </c>
    </row>
    <row r="21" spans="2:10" s="4" customFormat="1" ht="12.75">
      <c r="B21" s="4" t="s">
        <v>12</v>
      </c>
      <c r="H21" s="79">
        <v>21041</v>
      </c>
      <c r="I21" s="65"/>
      <c r="J21" s="65">
        <v>16173</v>
      </c>
    </row>
    <row r="22" spans="2:10" s="4" customFormat="1" ht="12.75">
      <c r="B22" s="4" t="s">
        <v>71</v>
      </c>
      <c r="H22" s="79">
        <v>0</v>
      </c>
      <c r="I22" s="65"/>
      <c r="J22" s="65">
        <v>0</v>
      </c>
    </row>
    <row r="23" spans="2:10" s="4" customFormat="1" ht="12.75">
      <c r="B23" s="4" t="s">
        <v>94</v>
      </c>
      <c r="H23" s="79">
        <v>0</v>
      </c>
      <c r="I23" s="65"/>
      <c r="J23" s="65">
        <v>-392</v>
      </c>
    </row>
    <row r="24" spans="2:10" s="4" customFormat="1" ht="12.75">
      <c r="B24" s="4" t="s">
        <v>88</v>
      </c>
      <c r="H24" s="79">
        <v>0</v>
      </c>
      <c r="I24" s="65"/>
      <c r="J24" s="65">
        <v>0</v>
      </c>
    </row>
    <row r="25" spans="2:10" s="4" customFormat="1" ht="12.75" hidden="1">
      <c r="B25" s="4" t="s">
        <v>70</v>
      </c>
      <c r="H25" s="79">
        <v>0</v>
      </c>
      <c r="I25" s="65"/>
      <c r="J25" s="65">
        <v>0</v>
      </c>
    </row>
    <row r="26" spans="2:10" s="4" customFormat="1" ht="12.75" hidden="1">
      <c r="B26" s="4" t="s">
        <v>140</v>
      </c>
      <c r="H26" s="79">
        <v>0</v>
      </c>
      <c r="I26" s="65"/>
      <c r="J26" s="65">
        <v>0</v>
      </c>
    </row>
    <row r="27" spans="2:10" s="4" customFormat="1" ht="12.75" hidden="1">
      <c r="B27" s="4" t="s">
        <v>87</v>
      </c>
      <c r="H27" s="79">
        <v>0</v>
      </c>
      <c r="I27" s="65"/>
      <c r="J27" s="65">
        <v>0</v>
      </c>
    </row>
    <row r="28" spans="2:10" s="4" customFormat="1" ht="12.75">
      <c r="B28" s="4" t="s">
        <v>174</v>
      </c>
      <c r="H28" s="79">
        <v>6000</v>
      </c>
      <c r="I28" s="65"/>
      <c r="J28" s="65">
        <v>0</v>
      </c>
    </row>
    <row r="29" spans="8:10" s="4" customFormat="1" ht="6" customHeight="1">
      <c r="H29" s="80"/>
      <c r="I29" s="67"/>
      <c r="J29" s="69"/>
    </row>
    <row r="30" spans="8:10" s="4" customFormat="1" ht="6" customHeight="1">
      <c r="H30" s="79"/>
      <c r="I30" s="65"/>
      <c r="J30" s="65"/>
    </row>
    <row r="31" spans="1:10" s="4" customFormat="1" ht="12.75">
      <c r="A31" s="15" t="s">
        <v>13</v>
      </c>
      <c r="H31" s="79">
        <f>+SUM(H16:H29)</f>
        <v>-19624</v>
      </c>
      <c r="I31" s="65"/>
      <c r="J31" s="65">
        <f>+SUM(J16:J29)</f>
        <v>33519</v>
      </c>
    </row>
    <row r="32" spans="8:10" s="4" customFormat="1" ht="6" customHeight="1">
      <c r="H32" s="79"/>
      <c r="I32" s="65"/>
      <c r="J32" s="57"/>
    </row>
    <row r="33" spans="2:10" s="4" customFormat="1" ht="12.75">
      <c r="B33" s="4" t="s">
        <v>57</v>
      </c>
      <c r="H33" s="79"/>
      <c r="I33" s="65"/>
      <c r="J33" s="57"/>
    </row>
    <row r="34" spans="2:10" s="4" customFormat="1" ht="12.75">
      <c r="B34" s="4" t="s">
        <v>76</v>
      </c>
      <c r="H34" s="81">
        <v>6346</v>
      </c>
      <c r="I34" s="72"/>
      <c r="J34" s="72">
        <v>16815</v>
      </c>
    </row>
    <row r="35" spans="2:10" s="4" customFormat="1" ht="12.75">
      <c r="B35" s="4" t="s">
        <v>58</v>
      </c>
      <c r="H35" s="79">
        <v>37421</v>
      </c>
      <c r="I35" s="65"/>
      <c r="J35" s="65">
        <v>-43960</v>
      </c>
    </row>
    <row r="36" spans="2:10" s="4" customFormat="1" ht="12.75">
      <c r="B36" s="4" t="s">
        <v>59</v>
      </c>
      <c r="H36" s="81">
        <v>57462</v>
      </c>
      <c r="I36" s="72"/>
      <c r="J36" s="72">
        <v>15465</v>
      </c>
    </row>
    <row r="37" spans="8:10" s="4" customFormat="1" ht="6" customHeight="1">
      <c r="H37" s="80"/>
      <c r="I37" s="67"/>
      <c r="J37" s="69"/>
    </row>
    <row r="38" spans="8:10" s="4" customFormat="1" ht="6" customHeight="1">
      <c r="H38" s="79"/>
      <c r="I38" s="65"/>
      <c r="J38" s="65"/>
    </row>
    <row r="39" spans="1:10" s="4" customFormat="1" ht="12.75">
      <c r="A39" s="15" t="s">
        <v>14</v>
      </c>
      <c r="H39" s="79">
        <f>+SUM(H31:H37)</f>
        <v>81605</v>
      </c>
      <c r="I39" s="65"/>
      <c r="J39" s="65">
        <f>+SUM(J31:J37)</f>
        <v>21839</v>
      </c>
    </row>
    <row r="40" spans="8:10" s="4" customFormat="1" ht="6" customHeight="1">
      <c r="H40" s="79"/>
      <c r="I40" s="65"/>
      <c r="J40" s="57"/>
    </row>
    <row r="41" spans="2:10" s="4" customFormat="1" ht="12.75">
      <c r="B41" s="4" t="s">
        <v>79</v>
      </c>
      <c r="H41" s="79">
        <v>0</v>
      </c>
      <c r="I41" s="65"/>
      <c r="J41" s="65">
        <v>0</v>
      </c>
    </row>
    <row r="42" spans="2:10" s="4" customFormat="1" ht="12.75">
      <c r="B42" s="4" t="s">
        <v>15</v>
      </c>
      <c r="H42" s="79">
        <f>-H21</f>
        <v>-21041</v>
      </c>
      <c r="I42" s="65"/>
      <c r="J42" s="65">
        <v>-16173</v>
      </c>
    </row>
    <row r="43" spans="2:10" s="4" customFormat="1" ht="12.75">
      <c r="B43" s="4" t="s">
        <v>72</v>
      </c>
      <c r="H43" s="79">
        <f>-H22</f>
        <v>0</v>
      </c>
      <c r="I43" s="65"/>
      <c r="J43" s="65">
        <v>0</v>
      </c>
    </row>
    <row r="44" spans="2:10" s="4" customFormat="1" ht="12.75">
      <c r="B44" s="4" t="s">
        <v>62</v>
      </c>
      <c r="H44" s="79">
        <v>-809</v>
      </c>
      <c r="I44" s="65"/>
      <c r="J44" s="65">
        <v>-14</v>
      </c>
    </row>
    <row r="45" spans="8:10" s="4" customFormat="1" ht="6" customHeight="1">
      <c r="H45" s="80"/>
      <c r="I45" s="67"/>
      <c r="J45" s="69"/>
    </row>
    <row r="46" spans="8:10" s="4" customFormat="1" ht="6" customHeight="1">
      <c r="H46" s="79"/>
      <c r="I46" s="65"/>
      <c r="J46" s="65"/>
    </row>
    <row r="47" spans="1:10" s="4" customFormat="1" ht="12.75">
      <c r="A47" s="15" t="s">
        <v>60</v>
      </c>
      <c r="H47" s="79">
        <f>+SUM(H39:H45)</f>
        <v>59755</v>
      </c>
      <c r="I47" s="65"/>
      <c r="J47" s="65">
        <f>+SUM(J39:J45)</f>
        <v>5652</v>
      </c>
    </row>
    <row r="48" spans="1:10" s="4" customFormat="1" ht="6" customHeight="1" thickBot="1">
      <c r="A48" s="15"/>
      <c r="H48" s="82"/>
      <c r="I48" s="67"/>
      <c r="J48" s="70"/>
    </row>
    <row r="49" spans="8:10" s="4" customFormat="1" ht="13.5" thickTop="1">
      <c r="H49" s="79"/>
      <c r="I49" s="65"/>
      <c r="J49" s="57"/>
    </row>
    <row r="50" spans="1:10" s="4" customFormat="1" ht="12.75">
      <c r="A50" s="15" t="s">
        <v>43</v>
      </c>
      <c r="H50" s="79"/>
      <c r="I50" s="65"/>
      <c r="J50" s="57"/>
    </row>
    <row r="51" spans="1:10" s="4" customFormat="1" ht="12.75">
      <c r="A51" s="15"/>
      <c r="B51" s="4" t="s">
        <v>98</v>
      </c>
      <c r="H51" s="79">
        <v>0</v>
      </c>
      <c r="I51" s="65"/>
      <c r="J51" s="65">
        <v>-13</v>
      </c>
    </row>
    <row r="52" spans="1:10" s="4" customFormat="1" ht="12.75">
      <c r="A52" s="15"/>
      <c r="B52" s="4" t="s">
        <v>84</v>
      </c>
      <c r="H52" s="79">
        <v>-1134</v>
      </c>
      <c r="I52" s="65"/>
      <c r="J52" s="65">
        <v>-1</v>
      </c>
    </row>
    <row r="53" spans="2:10" s="4" customFormat="1" ht="12.75">
      <c r="B53" s="4" t="s">
        <v>159</v>
      </c>
      <c r="H53" s="79">
        <v>0</v>
      </c>
      <c r="I53" s="65"/>
      <c r="J53" s="65">
        <v>-2000</v>
      </c>
    </row>
    <row r="54" spans="2:10" s="4" customFormat="1" ht="12.75">
      <c r="B54" s="4" t="s">
        <v>150</v>
      </c>
      <c r="H54" s="79">
        <v>1000</v>
      </c>
      <c r="I54" s="65"/>
      <c r="J54" s="65">
        <v>0</v>
      </c>
    </row>
    <row r="55" spans="2:10" s="4" customFormat="1" ht="12.75" hidden="1">
      <c r="B55" s="4" t="s">
        <v>151</v>
      </c>
      <c r="H55" s="79">
        <v>0</v>
      </c>
      <c r="I55" s="65"/>
      <c r="J55" s="65">
        <v>0</v>
      </c>
    </row>
    <row r="56" spans="2:10" s="4" customFormat="1" ht="12.75">
      <c r="B56" s="4" t="s">
        <v>78</v>
      </c>
      <c r="H56" s="79">
        <v>-223230</v>
      </c>
      <c r="I56" s="65"/>
      <c r="J56" s="65">
        <v>0</v>
      </c>
    </row>
    <row r="57" spans="2:10" s="4" customFormat="1" ht="12.75" hidden="1">
      <c r="B57" s="4" t="s">
        <v>77</v>
      </c>
      <c r="H57" s="79">
        <v>0</v>
      </c>
      <c r="I57" s="65"/>
      <c r="J57" s="65">
        <v>0</v>
      </c>
    </row>
    <row r="58" spans="2:10" s="4" customFormat="1" ht="12.75">
      <c r="B58" s="4" t="s">
        <v>82</v>
      </c>
      <c r="H58" s="79">
        <v>0</v>
      </c>
      <c r="I58" s="65"/>
      <c r="J58" s="65">
        <v>1297</v>
      </c>
    </row>
    <row r="59" spans="2:10" s="4" customFormat="1" ht="12.75">
      <c r="B59" s="4" t="s">
        <v>172</v>
      </c>
      <c r="H59" s="79">
        <v>35184</v>
      </c>
      <c r="I59" s="65"/>
      <c r="J59" s="65">
        <v>0</v>
      </c>
    </row>
    <row r="60" spans="2:10" s="4" customFormat="1" ht="12.75" hidden="1">
      <c r="B60" s="4" t="s">
        <v>102</v>
      </c>
      <c r="H60" s="79">
        <v>0</v>
      </c>
      <c r="I60" s="65"/>
      <c r="J60" s="65">
        <v>0</v>
      </c>
    </row>
    <row r="61" spans="2:10" s="4" customFormat="1" ht="12.75">
      <c r="B61" s="4" t="s">
        <v>101</v>
      </c>
      <c r="H61" s="79">
        <v>0</v>
      </c>
      <c r="I61" s="65"/>
      <c r="J61" s="65">
        <v>-9813</v>
      </c>
    </row>
    <row r="62" spans="2:10" s="4" customFormat="1" ht="12.75" hidden="1">
      <c r="B62" s="4" t="s">
        <v>163</v>
      </c>
      <c r="H62" s="79">
        <v>0</v>
      </c>
      <c r="I62" s="65"/>
      <c r="J62" s="65">
        <v>0</v>
      </c>
    </row>
    <row r="63" spans="2:10" s="4" customFormat="1" ht="12.75">
      <c r="B63" s="4" t="s">
        <v>157</v>
      </c>
      <c r="H63" s="79">
        <v>0</v>
      </c>
      <c r="I63" s="65"/>
      <c r="J63" s="65">
        <v>-739</v>
      </c>
    </row>
    <row r="64" spans="1:10" s="4" customFormat="1" ht="12.75">
      <c r="A64" s="15"/>
      <c r="B64" s="4" t="s">
        <v>160</v>
      </c>
      <c r="H64" s="79">
        <v>0</v>
      </c>
      <c r="I64" s="65"/>
      <c r="J64" s="65">
        <v>110</v>
      </c>
    </row>
    <row r="65" spans="8:10" s="4" customFormat="1" ht="6" customHeight="1">
      <c r="H65" s="80"/>
      <c r="I65" s="67"/>
      <c r="J65" s="69"/>
    </row>
    <row r="66" spans="8:10" s="4" customFormat="1" ht="6" customHeight="1">
      <c r="H66" s="79"/>
      <c r="I66" s="65"/>
      <c r="J66" s="65"/>
    </row>
    <row r="67" spans="1:10" s="4" customFormat="1" ht="12.75">
      <c r="A67" s="15" t="s">
        <v>141</v>
      </c>
      <c r="H67" s="79">
        <f>+SUM(H50:H65)</f>
        <v>-188180</v>
      </c>
      <c r="I67" s="65"/>
      <c r="J67" s="65">
        <f>+SUM(J50:J65)</f>
        <v>-11159</v>
      </c>
    </row>
    <row r="68" spans="1:10" s="4" customFormat="1" ht="6" customHeight="1" thickBot="1">
      <c r="A68" s="15"/>
      <c r="H68" s="82"/>
      <c r="I68" s="67"/>
      <c r="J68" s="70"/>
    </row>
    <row r="69" spans="8:10" s="4" customFormat="1" ht="13.5" thickTop="1">
      <c r="H69" s="79"/>
      <c r="I69" s="65"/>
      <c r="J69" s="57"/>
    </row>
    <row r="70" spans="1:10" s="4" customFormat="1" ht="12.75">
      <c r="A70" s="15" t="s">
        <v>44</v>
      </c>
      <c r="H70" s="79"/>
      <c r="I70" s="65"/>
      <c r="J70" s="57"/>
    </row>
    <row r="71" spans="1:10" s="4" customFormat="1" ht="12.75">
      <c r="A71" s="15"/>
      <c r="B71" s="4" t="s">
        <v>91</v>
      </c>
      <c r="H71" s="81">
        <v>0</v>
      </c>
      <c r="I71" s="72"/>
      <c r="J71" s="72">
        <v>14616.4</v>
      </c>
    </row>
    <row r="72" spans="1:10" s="4" customFormat="1" ht="12.75">
      <c r="A72" s="15"/>
      <c r="B72" s="4" t="s">
        <v>63</v>
      </c>
      <c r="H72" s="81">
        <v>136033</v>
      </c>
      <c r="I72" s="72"/>
      <c r="J72" s="72">
        <v>34852</v>
      </c>
    </row>
    <row r="73" spans="1:10" s="4" customFormat="1" ht="12.75">
      <c r="A73" s="15"/>
      <c r="B73" s="4" t="s">
        <v>64</v>
      </c>
      <c r="H73" s="81">
        <v>-20822</v>
      </c>
      <c r="I73" s="72"/>
      <c r="J73" s="72">
        <v>-44806</v>
      </c>
    </row>
    <row r="74" spans="1:10" s="4" customFormat="1" ht="12.75">
      <c r="A74" s="15"/>
      <c r="B74" s="4" t="s">
        <v>65</v>
      </c>
      <c r="H74" s="81">
        <v>-569</v>
      </c>
      <c r="I74" s="72"/>
      <c r="J74" s="72">
        <v>-433</v>
      </c>
    </row>
    <row r="75" spans="1:10" s="4" customFormat="1" ht="12.75" hidden="1">
      <c r="A75" s="15"/>
      <c r="B75" s="4" t="s">
        <v>85</v>
      </c>
      <c r="H75" s="81">
        <v>0</v>
      </c>
      <c r="I75" s="72"/>
      <c r="J75" s="72">
        <v>0</v>
      </c>
    </row>
    <row r="76" spans="1:10" s="4" customFormat="1" ht="12.75" hidden="1">
      <c r="A76" s="15"/>
      <c r="B76" s="4" t="s">
        <v>89</v>
      </c>
      <c r="H76" s="79">
        <v>0</v>
      </c>
      <c r="I76" s="65"/>
      <c r="J76" s="65">
        <v>0</v>
      </c>
    </row>
    <row r="77" spans="1:10" s="4" customFormat="1" ht="12.75">
      <c r="A77" s="15"/>
      <c r="B77" s="4" t="s">
        <v>95</v>
      </c>
      <c r="H77" s="79">
        <v>434</v>
      </c>
      <c r="I77" s="65"/>
      <c r="J77" s="65">
        <v>0</v>
      </c>
    </row>
    <row r="78" spans="8:10" s="4" customFormat="1" ht="6" customHeight="1">
      <c r="H78" s="80"/>
      <c r="I78" s="67"/>
      <c r="J78" s="69"/>
    </row>
    <row r="79" spans="8:10" s="4" customFormat="1" ht="6" customHeight="1">
      <c r="H79" s="79"/>
      <c r="I79" s="65"/>
      <c r="J79" s="65"/>
    </row>
    <row r="80" spans="1:10" s="4" customFormat="1" ht="12.75">
      <c r="A80" s="15" t="s">
        <v>16</v>
      </c>
      <c r="H80" s="79">
        <f>+SUM(H70:H78)</f>
        <v>115076</v>
      </c>
      <c r="I80" s="65"/>
      <c r="J80" s="65">
        <f>+SUM(J70:J78)</f>
        <v>4229.4000000000015</v>
      </c>
    </row>
    <row r="81" spans="1:10" s="4" customFormat="1" ht="6" customHeight="1" thickBot="1">
      <c r="A81" s="15"/>
      <c r="H81" s="82"/>
      <c r="I81" s="67"/>
      <c r="J81" s="70"/>
    </row>
    <row r="82" spans="8:10" s="4" customFormat="1" ht="6" customHeight="1" thickTop="1">
      <c r="H82" s="79"/>
      <c r="I82" s="65"/>
      <c r="J82" s="57"/>
    </row>
    <row r="83" spans="1:10" s="4" customFormat="1" ht="12.75" hidden="1">
      <c r="A83" s="4" t="s">
        <v>17</v>
      </c>
      <c r="H83" s="79">
        <v>0</v>
      </c>
      <c r="I83" s="65"/>
      <c r="J83" s="57"/>
    </row>
    <row r="84" spans="8:10" s="4" customFormat="1" ht="6" customHeight="1">
      <c r="H84" s="79"/>
      <c r="I84" s="65"/>
      <c r="J84" s="57"/>
    </row>
    <row r="85" spans="1:10" s="4" customFormat="1" ht="12.75">
      <c r="A85" s="15" t="s">
        <v>97</v>
      </c>
      <c r="H85" s="79">
        <f>+H80+H67+H47</f>
        <v>-13349</v>
      </c>
      <c r="I85" s="65"/>
      <c r="J85" s="65">
        <f>+J80+J67+J47</f>
        <v>-1277.5999999999985</v>
      </c>
    </row>
    <row r="86" spans="1:10" s="4" customFormat="1" ht="6" customHeight="1">
      <c r="A86" s="68"/>
      <c r="H86" s="79"/>
      <c r="I86" s="65"/>
      <c r="J86" s="65"/>
    </row>
    <row r="87" spans="1:10" s="4" customFormat="1" ht="12.75">
      <c r="A87" s="15" t="s">
        <v>103</v>
      </c>
      <c r="H87" s="79">
        <v>6059</v>
      </c>
      <c r="I87" s="65"/>
      <c r="J87" s="65">
        <v>7321</v>
      </c>
    </row>
    <row r="88" spans="8:10" s="4" customFormat="1" ht="6" customHeight="1">
      <c r="H88" s="80"/>
      <c r="I88" s="67"/>
      <c r="J88" s="69"/>
    </row>
    <row r="89" spans="8:10" s="4" customFormat="1" ht="6" customHeight="1">
      <c r="H89" s="79"/>
      <c r="I89" s="65"/>
      <c r="J89" s="65"/>
    </row>
    <row r="90" spans="1:10" s="4" customFormat="1" ht="12.75">
      <c r="A90" s="15" t="s">
        <v>104</v>
      </c>
      <c r="H90" s="79">
        <f>SUM(H85:H89)</f>
        <v>-7290</v>
      </c>
      <c r="I90" s="65"/>
      <c r="J90" s="65">
        <f>SUM(J85:J89)</f>
        <v>6043.4000000000015</v>
      </c>
    </row>
    <row r="91" spans="1:10" s="4" customFormat="1" ht="6" customHeight="1" thickBot="1">
      <c r="A91" s="15"/>
      <c r="H91" s="82"/>
      <c r="I91" s="67"/>
      <c r="J91" s="70"/>
    </row>
    <row r="92" spans="8:10" s="4" customFormat="1" ht="6" customHeight="1" thickTop="1">
      <c r="H92" s="79"/>
      <c r="I92" s="65"/>
      <c r="J92" s="65"/>
    </row>
    <row r="93" spans="8:10" s="4" customFormat="1" ht="5.25" customHeight="1">
      <c r="H93" s="79"/>
      <c r="I93" s="65"/>
      <c r="J93" s="65"/>
    </row>
    <row r="94" spans="1:10" s="4" customFormat="1" ht="12.75">
      <c r="A94" s="15" t="s">
        <v>18</v>
      </c>
      <c r="H94" s="79"/>
      <c r="I94" s="65"/>
      <c r="J94" s="65"/>
    </row>
    <row r="95" spans="1:10" s="4" customFormat="1" ht="2.25" customHeight="1">
      <c r="A95" s="45"/>
      <c r="B95" s="45"/>
      <c r="C95" s="45"/>
      <c r="D95" s="45"/>
      <c r="E95" s="45"/>
      <c r="F95" s="45"/>
      <c r="H95" s="79"/>
      <c r="I95" s="65"/>
      <c r="J95" s="65"/>
    </row>
    <row r="96" spans="1:10" s="4" customFormat="1" ht="12.75">
      <c r="A96" s="4" t="s">
        <v>152</v>
      </c>
      <c r="H96" s="83">
        <v>527</v>
      </c>
      <c r="I96" s="57"/>
      <c r="J96" s="57">
        <v>527</v>
      </c>
    </row>
    <row r="97" spans="1:10" s="4" customFormat="1" ht="12.75">
      <c r="A97" s="4" t="s">
        <v>90</v>
      </c>
      <c r="H97" s="83">
        <f>'bs'!D34</f>
        <v>14429</v>
      </c>
      <c r="I97" s="57"/>
      <c r="J97" s="57">
        <v>10897</v>
      </c>
    </row>
    <row r="98" spans="1:10" s="4" customFormat="1" ht="12.75">
      <c r="A98" s="4" t="s">
        <v>19</v>
      </c>
      <c r="H98" s="83">
        <v>-22246</v>
      </c>
      <c r="I98" s="57"/>
      <c r="J98" s="57">
        <v>-5381</v>
      </c>
    </row>
    <row r="99" spans="8:10" s="4" customFormat="1" ht="6" customHeight="1">
      <c r="H99" s="80"/>
      <c r="I99" s="67"/>
      <c r="J99" s="69"/>
    </row>
    <row r="100" spans="8:10" s="4" customFormat="1" ht="6" customHeight="1">
      <c r="H100" s="79"/>
      <c r="I100" s="65"/>
      <c r="J100" s="65"/>
    </row>
    <row r="101" spans="8:10" s="4" customFormat="1" ht="12.75">
      <c r="H101" s="62">
        <f>+SUM(H96:H99)</f>
        <v>-7290</v>
      </c>
      <c r="I101" s="58"/>
      <c r="J101" s="58">
        <f>+SUM(J96:J99)</f>
        <v>6043</v>
      </c>
    </row>
    <row r="102" spans="1:10" s="4" customFormat="1" ht="3" customHeight="1" thickBot="1">
      <c r="A102" s="15"/>
      <c r="H102" s="82"/>
      <c r="I102" s="67"/>
      <c r="J102" s="70"/>
    </row>
    <row r="103" spans="8:10" s="4" customFormat="1" ht="13.5" thickTop="1">
      <c r="H103" s="79" t="s">
        <v>96</v>
      </c>
      <c r="I103" s="65"/>
      <c r="J103" s="57"/>
    </row>
    <row r="104" spans="8:10" s="4" customFormat="1" ht="12.75">
      <c r="H104" s="65"/>
      <c r="I104" s="65"/>
      <c r="J104" s="57"/>
    </row>
    <row r="105" spans="8:10" s="4" customFormat="1" ht="12.75">
      <c r="H105" s="65"/>
      <c r="I105" s="65"/>
      <c r="J105" s="57"/>
    </row>
    <row r="106" spans="5:10" s="4" customFormat="1" ht="6" customHeight="1">
      <c r="E106" s="58"/>
      <c r="F106" s="58"/>
      <c r="H106" s="65"/>
      <c r="I106" s="65"/>
      <c r="J106" s="57"/>
    </row>
    <row r="107" spans="1:10" s="4" customFormat="1" ht="12.75">
      <c r="A107" s="27" t="s">
        <v>142</v>
      </c>
      <c r="B107" s="27"/>
      <c r="C107" s="5"/>
      <c r="D107" s="33"/>
      <c r="E107" s="28"/>
      <c r="F107" s="28"/>
      <c r="G107" s="33"/>
      <c r="H107" s="28"/>
      <c r="I107" s="28"/>
      <c r="J107" s="22"/>
    </row>
    <row r="108" spans="1:10" s="4" customFormat="1" ht="12.75">
      <c r="A108" s="27" t="s">
        <v>164</v>
      </c>
      <c r="B108" s="5"/>
      <c r="C108" s="5"/>
      <c r="D108" s="28"/>
      <c r="E108" s="28"/>
      <c r="F108" s="28"/>
      <c r="G108" s="34"/>
      <c r="H108" s="28"/>
      <c r="I108" s="28"/>
      <c r="J108" s="9"/>
    </row>
    <row r="109" spans="1:10" ht="12.75">
      <c r="A109" s="27" t="s">
        <v>55</v>
      </c>
      <c r="B109" s="1"/>
      <c r="C109" s="1"/>
      <c r="D109" s="1"/>
      <c r="E109" s="1"/>
      <c r="F109" s="1"/>
      <c r="G109" s="1"/>
      <c r="H109" s="3"/>
      <c r="I109" s="3"/>
      <c r="J109" s="74"/>
    </row>
    <row r="110" spans="1:10" ht="12.75">
      <c r="A110" s="1"/>
      <c r="B110" s="1"/>
      <c r="C110" s="1"/>
      <c r="D110" s="1"/>
      <c r="E110" s="1"/>
      <c r="F110" s="1"/>
      <c r="G110" s="1"/>
      <c r="H110" s="3"/>
      <c r="I110" s="3"/>
      <c r="J110" s="74"/>
    </row>
    <row r="111" spans="1:10" ht="12.75">
      <c r="A111" s="1"/>
      <c r="B111" s="1"/>
      <c r="C111" s="1"/>
      <c r="D111" s="1"/>
      <c r="E111" s="1"/>
      <c r="F111" s="1"/>
      <c r="G111" s="1"/>
      <c r="H111" s="3"/>
      <c r="I111" s="3"/>
      <c r="J111" s="74"/>
    </row>
    <row r="112" spans="1:10" ht="12.75">
      <c r="A112" s="1"/>
      <c r="B112" s="1"/>
      <c r="C112" s="1"/>
      <c r="D112" s="1"/>
      <c r="E112" s="1"/>
      <c r="F112" s="1"/>
      <c r="G112" s="1"/>
      <c r="H112" s="3"/>
      <c r="I112" s="3"/>
      <c r="J112" s="74"/>
    </row>
    <row r="113" spans="1:10" ht="12.75">
      <c r="A113" s="1"/>
      <c r="B113" s="1"/>
      <c r="C113" s="1"/>
      <c r="D113" s="1"/>
      <c r="E113" s="1"/>
      <c r="F113" s="1"/>
      <c r="G113" s="1"/>
      <c r="H113" s="74">
        <f>H101-H90</f>
        <v>0</v>
      </c>
      <c r="I113" s="3"/>
      <c r="J113" s="74">
        <f>J101-J90</f>
        <v>-0.4000000000014552</v>
      </c>
    </row>
    <row r="114" ht="12.75">
      <c r="J114" s="74"/>
    </row>
    <row r="115" ht="12.75">
      <c r="J115" s="74"/>
    </row>
    <row r="116" ht="12.75">
      <c r="J116" s="74"/>
    </row>
    <row r="117" ht="12.75">
      <c r="J117" s="74"/>
    </row>
    <row r="118" ht="12.75">
      <c r="J118" s="74"/>
    </row>
    <row r="119" ht="12.75">
      <c r="J119" s="74"/>
    </row>
    <row r="120" ht="12.75">
      <c r="J120" s="74"/>
    </row>
    <row r="121" ht="12.75">
      <c r="J121" s="74"/>
    </row>
    <row r="122" ht="12.75">
      <c r="J122" s="74"/>
    </row>
    <row r="123" ht="12.75">
      <c r="J123" s="74"/>
    </row>
    <row r="124" ht="12.75">
      <c r="J124" s="74"/>
    </row>
    <row r="125" ht="12.75">
      <c r="J125" s="74"/>
    </row>
    <row r="126" ht="12.75">
      <c r="J126" s="74"/>
    </row>
    <row r="127" ht="12.75">
      <c r="J127" s="74"/>
    </row>
    <row r="128" ht="12.75">
      <c r="J128" s="74"/>
    </row>
    <row r="129" ht="12.75">
      <c r="J129" s="74"/>
    </row>
    <row r="130" ht="12.75">
      <c r="J130" s="74"/>
    </row>
    <row r="131" ht="12.75">
      <c r="J131" s="74"/>
    </row>
    <row r="132" ht="12.75">
      <c r="J132" s="74"/>
    </row>
    <row r="133" ht="12.75">
      <c r="J133" s="74"/>
    </row>
    <row r="134" ht="12.75">
      <c r="J134" s="74"/>
    </row>
    <row r="135" ht="12.75">
      <c r="J135" s="74"/>
    </row>
    <row r="136" ht="12.75">
      <c r="J136" s="74"/>
    </row>
    <row r="137" ht="12.75">
      <c r="J137" s="74"/>
    </row>
    <row r="138" ht="12.75">
      <c r="J138" s="74"/>
    </row>
    <row r="139" ht="12.75">
      <c r="J139" s="74"/>
    </row>
    <row r="140" ht="12.75">
      <c r="J140" s="74"/>
    </row>
    <row r="141" ht="12.75">
      <c r="J141" s="74"/>
    </row>
    <row r="142" ht="12.75">
      <c r="J142" s="74"/>
    </row>
    <row r="143" ht="12.75">
      <c r="J143" s="74"/>
    </row>
    <row r="144" ht="12.75">
      <c r="J144" s="74"/>
    </row>
    <row r="145" ht="12.75">
      <c r="J145" s="74"/>
    </row>
    <row r="146" ht="12.75">
      <c r="J146" s="74"/>
    </row>
    <row r="147" ht="12.75">
      <c r="J147" s="74"/>
    </row>
    <row r="148" ht="12.75">
      <c r="J148" s="74"/>
    </row>
    <row r="149" ht="12.75">
      <c r="J149" s="74"/>
    </row>
    <row r="150" ht="12.75">
      <c r="J150" s="74"/>
    </row>
    <row r="151" ht="12.75">
      <c r="J151" s="74"/>
    </row>
  </sheetData>
  <mergeCells count="2">
    <mergeCell ref="A1:J1"/>
    <mergeCell ref="A6:J6"/>
  </mergeCells>
  <printOptions horizontalCentered="1"/>
  <pageMargins left="0.5" right="0.5" top="0.5" bottom="0.5" header="0.25" footer="0.25"/>
  <pageSetup fitToHeight="1" fitToWidth="1" horizontalDpi="300" verticalDpi="300" orientation="portrait" paperSize="9" scale="74" r:id="rId3"/>
  <headerFooter alignWithMargins="0">
    <oddFooter>&amp;C4</oddFooter>
  </headerFooter>
  <rowBreaks count="1" manualBreakCount="1">
    <brk id="109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2009-02-27T05:33:24Z</cp:lastPrinted>
  <dcterms:created xsi:type="dcterms:W3CDTF">2000-08-28T01:11:02Z</dcterms:created>
  <dcterms:modified xsi:type="dcterms:W3CDTF">2009-02-27T05:33:39Z</dcterms:modified>
  <cp:category/>
  <cp:version/>
  <cp:contentType/>
  <cp:contentStatus/>
</cp:coreProperties>
</file>